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6" rupBuild="4506"/>
  <workbookPr showInkAnnotation="0" codeName="ThisWorkbook" autoCompressPictures="0"/>
  <bookViews>
    <workbookView xWindow="0" yWindow="0" windowWidth="19200" windowHeight="646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25725"/>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17" i="6"/>
  <c r="B22" l="1"/>
  <c r="B42" s="1"/>
  <c r="K6" i="8"/>
  <c r="K7"/>
  <c r="K8"/>
  <c r="K9"/>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K528"/>
  <c r="K529"/>
  <c r="K530"/>
  <c r="K531"/>
  <c r="K532"/>
  <c r="K533"/>
  <c r="K534"/>
  <c r="K535"/>
  <c r="K536"/>
  <c r="K537"/>
  <c r="K538"/>
  <c r="K539"/>
  <c r="K540"/>
  <c r="K541"/>
  <c r="K542"/>
  <c r="K543"/>
  <c r="K544"/>
  <c r="K545"/>
  <c r="K546"/>
  <c r="K547"/>
  <c r="K548"/>
  <c r="K549"/>
  <c r="K550"/>
  <c r="K551"/>
  <c r="K552"/>
  <c r="K553"/>
  <c r="K554"/>
  <c r="K555"/>
  <c r="K556"/>
  <c r="K557"/>
  <c r="K558"/>
  <c r="K559"/>
  <c r="K560"/>
  <c r="K561"/>
  <c r="K562"/>
  <c r="K563"/>
  <c r="K564"/>
  <c r="K565"/>
  <c r="K566"/>
  <c r="K567"/>
  <c r="K568"/>
  <c r="K569"/>
  <c r="K570"/>
  <c r="K571"/>
  <c r="K572"/>
  <c r="K573"/>
  <c r="K574"/>
  <c r="K5"/>
  <c r="B32" i="6" l="1"/>
  <c r="B47"/>
  <c r="B37"/>
  <c r="B27"/>
  <c r="J13" i="8"/>
  <c r="J14"/>
  <c r="J15"/>
  <c r="J16"/>
  <c r="J17"/>
  <c r="J18"/>
  <c r="J19"/>
  <c r="J20"/>
  <c r="J21"/>
  <c r="J22"/>
  <c r="J23"/>
  <c r="J24"/>
  <c r="J25"/>
  <c r="J26"/>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5"/>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135"/>
  <c r="J136"/>
  <c r="J137"/>
  <c r="J138"/>
  <c r="J139"/>
  <c r="J140"/>
  <c r="J141"/>
  <c r="J142"/>
  <c r="J143"/>
  <c r="J144"/>
  <c r="J145"/>
  <c r="J146"/>
  <c r="J147"/>
  <c r="J148"/>
  <c r="J149"/>
  <c r="J150"/>
  <c r="J151"/>
  <c r="J152"/>
  <c r="J153"/>
  <c r="J154"/>
  <c r="J155"/>
  <c r="J156"/>
  <c r="J157"/>
  <c r="J158"/>
  <c r="J159"/>
  <c r="J160"/>
  <c r="J161"/>
  <c r="J162"/>
  <c r="J163"/>
  <c r="J164"/>
  <c r="J165"/>
  <c r="J166"/>
  <c r="J167"/>
  <c r="J168"/>
  <c r="J169"/>
  <c r="J170"/>
  <c r="J171"/>
  <c r="J172"/>
  <c r="J173"/>
  <c r="J174"/>
  <c r="J175"/>
  <c r="J176"/>
  <c r="J177"/>
  <c r="J178"/>
  <c r="J179"/>
  <c r="J180"/>
  <c r="J181"/>
  <c r="J182"/>
  <c r="J183"/>
  <c r="J184"/>
  <c r="J185"/>
  <c r="J186"/>
  <c r="J187"/>
  <c r="J188"/>
  <c r="J189"/>
  <c r="J190"/>
  <c r="J191"/>
  <c r="J192"/>
  <c r="J193"/>
  <c r="J194"/>
  <c r="J195"/>
  <c r="J196"/>
  <c r="J197"/>
  <c r="J198"/>
  <c r="J199"/>
  <c r="J200"/>
  <c r="J201"/>
  <c r="J202"/>
  <c r="J203"/>
  <c r="J204"/>
  <c r="J205"/>
  <c r="J206"/>
  <c r="J207"/>
  <c r="J208"/>
  <c r="J209"/>
  <c r="J210"/>
  <c r="J211"/>
  <c r="J212"/>
  <c r="J213"/>
  <c r="J214"/>
  <c r="J215"/>
  <c r="J216"/>
  <c r="J217"/>
  <c r="J218"/>
  <c r="J219"/>
  <c r="J220"/>
  <c r="J221"/>
  <c r="J222"/>
  <c r="J223"/>
  <c r="J224"/>
  <c r="J225"/>
  <c r="J226"/>
  <c r="J227"/>
  <c r="J228"/>
  <c r="J229"/>
  <c r="J230"/>
  <c r="J231"/>
  <c r="J232"/>
  <c r="J233"/>
  <c r="J234"/>
  <c r="J235"/>
  <c r="J236"/>
  <c r="J237"/>
  <c r="J238"/>
  <c r="J239"/>
  <c r="J240"/>
  <c r="J241"/>
  <c r="J242"/>
  <c r="J243"/>
  <c r="J244"/>
  <c r="J245"/>
  <c r="J246"/>
  <c r="J247"/>
  <c r="J248"/>
  <c r="J249"/>
  <c r="J250"/>
  <c r="J251"/>
  <c r="J252"/>
  <c r="J253"/>
  <c r="J254"/>
  <c r="J255"/>
  <c r="J256"/>
  <c r="J257"/>
  <c r="J258"/>
  <c r="J259"/>
  <c r="J260"/>
  <c r="J261"/>
  <c r="J262"/>
  <c r="J263"/>
  <c r="J264"/>
  <c r="J265"/>
  <c r="J266"/>
  <c r="J267"/>
  <c r="J268"/>
  <c r="J269"/>
  <c r="J270"/>
  <c r="J271"/>
  <c r="J272"/>
  <c r="J273"/>
  <c r="J274"/>
  <c r="J275"/>
  <c r="J276"/>
  <c r="J277"/>
  <c r="J278"/>
  <c r="J279"/>
  <c r="J280"/>
  <c r="J281"/>
  <c r="J282"/>
  <c r="J283"/>
  <c r="J284"/>
  <c r="J285"/>
  <c r="J286"/>
  <c r="J287"/>
  <c r="J288"/>
  <c r="J289"/>
  <c r="J290"/>
  <c r="J291"/>
  <c r="J292"/>
  <c r="J293"/>
  <c r="J294"/>
  <c r="J295"/>
  <c r="J296"/>
  <c r="J297"/>
  <c r="J298"/>
  <c r="J299"/>
  <c r="J300"/>
  <c r="J301"/>
  <c r="J302"/>
  <c r="J303"/>
  <c r="J304"/>
  <c r="J305"/>
  <c r="J306"/>
  <c r="J307"/>
  <c r="J308"/>
  <c r="J309"/>
  <c r="J310"/>
  <c r="J311"/>
  <c r="J312"/>
  <c r="J313"/>
  <c r="J314"/>
  <c r="J315"/>
  <c r="J316"/>
  <c r="J317"/>
  <c r="J318"/>
  <c r="J319"/>
  <c r="J320"/>
  <c r="J321"/>
  <c r="J322"/>
  <c r="J323"/>
  <c r="J324"/>
  <c r="J325"/>
  <c r="J326"/>
  <c r="J327"/>
  <c r="J328"/>
  <c r="J329"/>
  <c r="J330"/>
  <c r="J331"/>
  <c r="J332"/>
  <c r="J333"/>
  <c r="J334"/>
  <c r="J335"/>
  <c r="J336"/>
  <c r="J337"/>
  <c r="J338"/>
  <c r="J339"/>
  <c r="J340"/>
  <c r="J341"/>
  <c r="J342"/>
  <c r="J343"/>
  <c r="J344"/>
  <c r="J345"/>
  <c r="J346"/>
  <c r="J347"/>
  <c r="J348"/>
  <c r="J349"/>
  <c r="J350"/>
  <c r="J351"/>
  <c r="J352"/>
  <c r="J353"/>
  <c r="J354"/>
  <c r="J355"/>
  <c r="J356"/>
  <c r="J357"/>
  <c r="J358"/>
  <c r="J359"/>
  <c r="J360"/>
  <c r="J361"/>
  <c r="J362"/>
  <c r="J363"/>
  <c r="J364"/>
  <c r="J365"/>
  <c r="J366"/>
  <c r="J367"/>
  <c r="J368"/>
  <c r="J369"/>
  <c r="J370"/>
  <c r="J371"/>
  <c r="J372"/>
  <c r="J373"/>
  <c r="J374"/>
  <c r="J375"/>
  <c r="J376"/>
  <c r="J377"/>
  <c r="J378"/>
  <c r="J379"/>
  <c r="J380"/>
  <c r="J381"/>
  <c r="J382"/>
  <c r="J383"/>
  <c r="J384"/>
  <c r="J385"/>
  <c r="J386"/>
  <c r="J387"/>
  <c r="J388"/>
  <c r="J389"/>
  <c r="J390"/>
  <c r="J391"/>
  <c r="J392"/>
  <c r="J393"/>
  <c r="J394"/>
  <c r="J395"/>
  <c r="J396"/>
  <c r="J397"/>
  <c r="J398"/>
  <c r="J399"/>
  <c r="J400"/>
  <c r="J401"/>
  <c r="J402"/>
  <c r="J403"/>
  <c r="J404"/>
  <c r="J405"/>
  <c r="J406"/>
  <c r="J407"/>
  <c r="J408"/>
  <c r="J409"/>
  <c r="J410"/>
  <c r="J411"/>
  <c r="J412"/>
  <c r="J413"/>
  <c r="J414"/>
  <c r="J415"/>
  <c r="J416"/>
  <c r="J417"/>
  <c r="J418"/>
  <c r="J419"/>
  <c r="J420"/>
  <c r="J421"/>
  <c r="J422"/>
  <c r="J423"/>
  <c r="J424"/>
  <c r="J425"/>
  <c r="J426"/>
  <c r="J427"/>
  <c r="J428"/>
  <c r="J429"/>
  <c r="J430"/>
  <c r="J431"/>
  <c r="J432"/>
  <c r="J433"/>
  <c r="J434"/>
  <c r="J435"/>
  <c r="J436"/>
  <c r="J437"/>
  <c r="J438"/>
  <c r="J439"/>
  <c r="J440"/>
  <c r="J441"/>
  <c r="J442"/>
  <c r="J443"/>
  <c r="J444"/>
  <c r="J445"/>
  <c r="J446"/>
  <c r="J447"/>
  <c r="J448"/>
  <c r="J449"/>
  <c r="J450"/>
  <c r="J451"/>
  <c r="J452"/>
  <c r="J453"/>
  <c r="J454"/>
  <c r="J455"/>
  <c r="J456"/>
  <c r="J457"/>
  <c r="J458"/>
  <c r="J459"/>
  <c r="J460"/>
  <c r="J461"/>
  <c r="J462"/>
  <c r="J463"/>
  <c r="J464"/>
  <c r="J465"/>
  <c r="J466"/>
  <c r="J467"/>
  <c r="J468"/>
  <c r="J469"/>
  <c r="J470"/>
  <c r="J471"/>
  <c r="J472"/>
  <c r="J473"/>
  <c r="J474"/>
  <c r="J475"/>
  <c r="J476"/>
  <c r="J477"/>
  <c r="J478"/>
  <c r="J479"/>
  <c r="J480"/>
  <c r="J481"/>
  <c r="J482"/>
  <c r="J483"/>
  <c r="J484"/>
  <c r="J485"/>
  <c r="J486"/>
  <c r="J487"/>
  <c r="J488"/>
  <c r="J489"/>
  <c r="J490"/>
  <c r="J491"/>
  <c r="J492"/>
  <c r="J493"/>
  <c r="J494"/>
  <c r="J495"/>
  <c r="J496"/>
  <c r="J497"/>
  <c r="J498"/>
  <c r="J499"/>
  <c r="J500"/>
  <c r="J501"/>
  <c r="J502"/>
  <c r="J503"/>
  <c r="J504"/>
  <c r="J505"/>
  <c r="J506"/>
  <c r="J507"/>
  <c r="J508"/>
  <c r="J509"/>
  <c r="J510"/>
  <c r="J511"/>
  <c r="J512"/>
  <c r="J513"/>
  <c r="J514"/>
  <c r="J515"/>
  <c r="J516"/>
  <c r="J517"/>
  <c r="J518"/>
  <c r="J519"/>
  <c r="J520"/>
  <c r="J521"/>
  <c r="J522"/>
  <c r="J523"/>
  <c r="J524"/>
  <c r="J525"/>
  <c r="J526"/>
  <c r="J527"/>
  <c r="J528"/>
  <c r="J529"/>
  <c r="J530"/>
  <c r="J531"/>
  <c r="J532"/>
  <c r="J533"/>
  <c r="J534"/>
  <c r="J535"/>
  <c r="J536"/>
  <c r="J537"/>
  <c r="J538"/>
  <c r="J539"/>
  <c r="J540"/>
  <c r="J541"/>
  <c r="J542"/>
  <c r="J543"/>
  <c r="J544"/>
  <c r="J545"/>
  <c r="J546"/>
  <c r="J547"/>
  <c r="J548"/>
  <c r="J549"/>
  <c r="J550"/>
  <c r="J551"/>
  <c r="J552"/>
  <c r="J553"/>
  <c r="J554"/>
  <c r="J555"/>
  <c r="J556"/>
  <c r="J557"/>
  <c r="J558"/>
  <c r="J559"/>
  <c r="J560"/>
  <c r="J561"/>
  <c r="J562"/>
  <c r="J563"/>
  <c r="J564"/>
  <c r="J565"/>
  <c r="J566"/>
  <c r="J567"/>
  <c r="J568"/>
  <c r="J569"/>
  <c r="J570"/>
  <c r="J571"/>
  <c r="J572"/>
  <c r="J573"/>
  <c r="J574"/>
  <c r="J6"/>
  <c r="J7"/>
  <c r="J8"/>
  <c r="J9"/>
  <c r="J10"/>
  <c r="J11"/>
  <c r="J12"/>
  <c r="J5"/>
  <c r="S2494" i="5" l="1"/>
  <c r="T2494"/>
  <c r="V256"/>
  <c r="V257"/>
  <c r="F257" s="1"/>
  <c r="V258"/>
  <c r="V260"/>
  <c r="V261"/>
  <c r="V262"/>
  <c r="V263"/>
  <c r="E263" s="1"/>
  <c r="X263" s="1"/>
  <c r="V264"/>
  <c r="V265"/>
  <c r="I265" s="1"/>
  <c r="V266"/>
  <c r="V267"/>
  <c r="V268"/>
  <c r="V269"/>
  <c r="F269" s="1"/>
  <c r="V270"/>
  <c r="V271"/>
  <c r="J271" s="1"/>
  <c r="V272"/>
  <c r="V273"/>
  <c r="H273" s="1"/>
  <c r="V274"/>
  <c r="V276"/>
  <c r="V277"/>
  <c r="V278"/>
  <c r="V279"/>
  <c r="V280"/>
  <c r="V281"/>
  <c r="F281" s="1"/>
  <c r="V282"/>
  <c r="V284"/>
  <c r="V285"/>
  <c r="G285" s="1"/>
  <c r="V286"/>
  <c r="V287"/>
  <c r="E287" s="1"/>
  <c r="X287" s="1"/>
  <c r="V288"/>
  <c r="V289"/>
  <c r="H289" s="1"/>
  <c r="V290"/>
  <c r="V292"/>
  <c r="V293"/>
  <c r="F293" s="1"/>
  <c r="V295"/>
  <c r="V296"/>
  <c r="V297"/>
  <c r="J297" s="1"/>
  <c r="V300"/>
  <c r="V301"/>
  <c r="V302"/>
  <c r="V303"/>
  <c r="V304"/>
  <c r="V305"/>
  <c r="V306"/>
  <c r="V307"/>
  <c r="V308"/>
  <c r="V309"/>
  <c r="V310"/>
  <c r="V311"/>
  <c r="I311" s="1"/>
  <c r="V312"/>
  <c r="V313"/>
  <c r="V314"/>
  <c r="V315"/>
  <c r="V316"/>
  <c r="V317"/>
  <c r="F317" s="1"/>
  <c r="V318"/>
  <c r="V319"/>
  <c r="V320"/>
  <c r="V321"/>
  <c r="V322"/>
  <c r="V324"/>
  <c r="V325"/>
  <c r="R325" s="1"/>
  <c r="V326"/>
  <c r="V327"/>
  <c r="I327" s="1"/>
  <c r="V328"/>
  <c r="V329"/>
  <c r="J329" s="1"/>
  <c r="V330"/>
  <c r="V332"/>
  <c r="V333"/>
  <c r="E333" s="1"/>
  <c r="X333" s="1"/>
  <c r="V334"/>
  <c r="V335"/>
  <c r="V336"/>
  <c r="V337"/>
  <c r="V338"/>
  <c r="V340"/>
  <c r="V341"/>
  <c r="J341" s="1"/>
  <c r="V342"/>
  <c r="V343"/>
  <c r="R343" s="1"/>
  <c r="V344"/>
  <c r="V345"/>
  <c r="H345" s="1"/>
  <c r="V346"/>
  <c r="V348"/>
  <c r="V349"/>
  <c r="H349" s="1"/>
  <c r="V350"/>
  <c r="V351"/>
  <c r="H351" s="1"/>
  <c r="V352"/>
  <c r="V353"/>
  <c r="V354"/>
  <c r="V355"/>
  <c r="V356"/>
  <c r="V357"/>
  <c r="E357" s="1"/>
  <c r="X357" s="1"/>
  <c r="V359"/>
  <c r="V360"/>
  <c r="V361"/>
  <c r="E361" s="1"/>
  <c r="X361" s="1"/>
  <c r="V362"/>
  <c r="V364"/>
  <c r="V365"/>
  <c r="V367"/>
  <c r="V368"/>
  <c r="V369"/>
  <c r="V370"/>
  <c r="V372"/>
  <c r="V373"/>
  <c r="R373" s="1"/>
  <c r="V374"/>
  <c r="V375"/>
  <c r="F375" s="1"/>
  <c r="V376"/>
  <c r="V377"/>
  <c r="J377" s="1"/>
  <c r="V378"/>
  <c r="V380"/>
  <c r="V381"/>
  <c r="V383"/>
  <c r="V384"/>
  <c r="V385"/>
  <c r="R385" s="1"/>
  <c r="V386"/>
  <c r="V388"/>
  <c r="V389"/>
  <c r="E389" s="1"/>
  <c r="X389" s="1"/>
  <c r="V390"/>
  <c r="V391"/>
  <c r="V392"/>
  <c r="V393"/>
  <c r="V394"/>
  <c r="V396"/>
  <c r="V397"/>
  <c r="F397" s="1"/>
  <c r="V398"/>
  <c r="V399"/>
  <c r="V400"/>
  <c r="V401"/>
  <c r="V402"/>
  <c r="V404"/>
  <c r="V405"/>
  <c r="J405" s="1"/>
  <c r="V406"/>
  <c r="V407"/>
  <c r="V408"/>
  <c r="V409"/>
  <c r="V410"/>
  <c r="V412"/>
  <c r="V413"/>
  <c r="H413" s="1"/>
  <c r="V414"/>
  <c r="V415"/>
  <c r="H415" s="1"/>
  <c r="V416"/>
  <c r="V418"/>
  <c r="V419"/>
  <c r="V420"/>
  <c r="V422"/>
  <c r="V424"/>
  <c r="V426"/>
  <c r="V427"/>
  <c r="F427" s="1"/>
  <c r="V428"/>
  <c r="V430"/>
  <c r="V431"/>
  <c r="I431" s="1"/>
  <c r="V432"/>
  <c r="V434"/>
  <c r="V435"/>
  <c r="I435" s="1"/>
  <c r="V436"/>
  <c r="V437"/>
  <c r="V438"/>
  <c r="V440"/>
  <c r="V441"/>
  <c r="V442"/>
  <c r="V443"/>
  <c r="E443" s="1"/>
  <c r="X443" s="1"/>
  <c r="V444"/>
  <c r="V446"/>
  <c r="V447"/>
  <c r="E447" s="1"/>
  <c r="X447" s="1"/>
  <c r="V448"/>
  <c r="V450"/>
  <c r="V451"/>
  <c r="V452"/>
  <c r="V454"/>
  <c r="V455"/>
  <c r="V456"/>
  <c r="V459"/>
  <c r="R459" s="1"/>
  <c r="V460"/>
  <c r="V462"/>
  <c r="V463"/>
  <c r="F463" s="1"/>
  <c r="V464"/>
  <c r="V466"/>
  <c r="V467"/>
  <c r="J467" s="1"/>
  <c r="V468"/>
  <c r="V470"/>
  <c r="V472"/>
  <c r="V474"/>
  <c r="V475"/>
  <c r="H475" s="1"/>
  <c r="V476"/>
  <c r="V478"/>
  <c r="V479"/>
  <c r="V480"/>
  <c r="V482"/>
  <c r="V483"/>
  <c r="V484"/>
  <c r="V486"/>
  <c r="V488"/>
  <c r="V491"/>
  <c r="R491" s="1"/>
  <c r="V492"/>
  <c r="V495"/>
  <c r="V496"/>
  <c r="V498"/>
  <c r="V499"/>
  <c r="V500"/>
  <c r="V502"/>
  <c r="V504"/>
  <c r="V506"/>
  <c r="V507"/>
  <c r="V508"/>
  <c r="V509"/>
  <c r="V510"/>
  <c r="V511"/>
  <c r="V512"/>
  <c r="V514"/>
  <c r="V516"/>
  <c r="V518"/>
  <c r="V520"/>
  <c r="V522"/>
  <c r="V523"/>
  <c r="R523" s="1"/>
  <c r="V524"/>
  <c r="V526"/>
  <c r="V527"/>
  <c r="V528"/>
  <c r="V530"/>
  <c r="V531"/>
  <c r="V532"/>
  <c r="V534"/>
  <c r="V536"/>
  <c r="V538"/>
  <c r="V539"/>
  <c r="I539" s="1"/>
  <c r="V540"/>
  <c r="V542"/>
  <c r="V543"/>
  <c r="V544"/>
  <c r="V546"/>
  <c r="V548"/>
  <c r="V550"/>
  <c r="V552"/>
  <c r="V554"/>
  <c r="V555"/>
  <c r="G555" s="1"/>
  <c r="V556"/>
  <c r="V558"/>
  <c r="V560"/>
  <c r="R261"/>
  <c r="H277"/>
  <c r="F309"/>
  <c r="V565"/>
  <c r="V566"/>
  <c r="V573"/>
  <c r="V574"/>
  <c r="V577"/>
  <c r="V581"/>
  <c r="V585"/>
  <c r="V586"/>
  <c r="V589"/>
  <c r="V590"/>
  <c r="V593"/>
  <c r="V594"/>
  <c r="V597"/>
  <c r="V601"/>
  <c r="V602"/>
  <c r="V605"/>
  <c r="V606"/>
  <c r="V607"/>
  <c r="V609"/>
  <c r="V610"/>
  <c r="V613"/>
  <c r="V614"/>
  <c r="V617"/>
  <c r="V618"/>
  <c r="V619"/>
  <c r="V620"/>
  <c r="V621"/>
  <c r="V622"/>
  <c r="V623"/>
  <c r="V625"/>
  <c r="V626"/>
  <c r="V631"/>
  <c r="V632"/>
  <c r="V633"/>
  <c r="V634"/>
  <c r="V635"/>
  <c r="V638"/>
  <c r="V641"/>
  <c r="V642"/>
  <c r="V645"/>
  <c r="V646"/>
  <c r="V649"/>
  <c r="V653"/>
  <c r="V655"/>
  <c r="V657"/>
  <c r="V658"/>
  <c r="V665"/>
  <c r="V671"/>
  <c r="V672"/>
  <c r="V673"/>
  <c r="V674"/>
  <c r="V675"/>
  <c r="V677"/>
  <c r="V678"/>
  <c r="V679"/>
  <c r="V681"/>
  <c r="V682"/>
  <c r="V685"/>
  <c r="V690"/>
  <c r="V693"/>
  <c r="V694"/>
  <c r="V696"/>
  <c r="V697"/>
  <c r="V698"/>
  <c r="V699"/>
  <c r="V701"/>
  <c r="V703"/>
  <c r="V704"/>
  <c r="V705"/>
  <c r="V706"/>
  <c r="V709"/>
  <c r="V710"/>
  <c r="V711"/>
  <c r="V713"/>
  <c r="V714"/>
  <c r="V716"/>
  <c r="V717"/>
  <c r="V718"/>
  <c r="V721"/>
  <c r="V722"/>
  <c r="V723"/>
  <c r="V724"/>
  <c r="V725"/>
  <c r="V726"/>
  <c r="V727"/>
  <c r="V729"/>
  <c r="V730"/>
  <c r="V731"/>
  <c r="V733"/>
  <c r="V734"/>
  <c r="V735"/>
  <c r="V737"/>
  <c r="V738"/>
  <c r="V739"/>
  <c r="V741"/>
  <c r="V742"/>
  <c r="V745"/>
  <c r="V747"/>
  <c r="V748"/>
  <c r="V749"/>
  <c r="V750"/>
  <c r="V751"/>
  <c r="V753"/>
  <c r="V755"/>
  <c r="V757"/>
  <c r="V762"/>
  <c r="V765"/>
  <c r="V766"/>
  <c r="V767"/>
  <c r="V769"/>
  <c r="V772"/>
  <c r="V773"/>
  <c r="V775"/>
  <c r="V780"/>
  <c r="V781"/>
  <c r="V782"/>
  <c r="V784"/>
  <c r="V785"/>
  <c r="V789"/>
  <c r="V790"/>
  <c r="V791"/>
  <c r="V792"/>
  <c r="V794"/>
  <c r="V797"/>
  <c r="V798"/>
  <c r="V802"/>
  <c r="V803"/>
  <c r="V804"/>
  <c r="V805"/>
  <c r="V806"/>
  <c r="V809"/>
  <c r="V810"/>
  <c r="V813"/>
  <c r="V814"/>
  <c r="V822"/>
  <c r="V828"/>
  <c r="V829"/>
  <c r="V833"/>
  <c r="V836"/>
  <c r="V837"/>
  <c r="V838"/>
  <c r="V840"/>
  <c r="V841"/>
  <c r="V843"/>
  <c r="V844"/>
  <c r="V845"/>
  <c r="V846"/>
  <c r="V849"/>
  <c r="V850"/>
  <c r="V853"/>
  <c r="V854"/>
  <c r="V855"/>
  <c r="V857"/>
  <c r="V858"/>
  <c r="V861"/>
  <c r="V862"/>
  <c r="V863"/>
  <c r="V864"/>
  <c r="V865"/>
  <c r="V866"/>
  <c r="V869"/>
  <c r="V870"/>
  <c r="V874"/>
  <c r="V877"/>
  <c r="V879"/>
  <c r="V880"/>
  <c r="V882"/>
  <c r="V884"/>
  <c r="V885"/>
  <c r="V889"/>
  <c r="V890"/>
  <c r="V893"/>
  <c r="V897"/>
  <c r="V900"/>
  <c r="V901"/>
  <c r="V905"/>
  <c r="V906"/>
  <c r="V909"/>
  <c r="V910"/>
  <c r="V913"/>
  <c r="V914"/>
  <c r="V917"/>
  <c r="V918"/>
  <c r="V919"/>
  <c r="V924"/>
  <c r="V926"/>
  <c r="V931"/>
  <c r="V934"/>
  <c r="V937"/>
  <c r="V938"/>
  <c r="V942"/>
  <c r="V949"/>
  <c r="V953"/>
  <c r="V954"/>
  <c r="V956"/>
  <c r="V958"/>
  <c r="V960"/>
  <c r="V962"/>
  <c r="V965"/>
  <c r="V967"/>
  <c r="V969"/>
  <c r="V971"/>
  <c r="V973"/>
  <c r="V974"/>
  <c r="V975"/>
  <c r="V976"/>
  <c r="V977"/>
  <c r="V978"/>
  <c r="V982"/>
  <c r="V983"/>
  <c r="V985"/>
  <c r="V986"/>
  <c r="V989"/>
  <c r="V990"/>
  <c r="V993"/>
  <c r="V994"/>
  <c r="V995"/>
  <c r="V997"/>
  <c r="V1000"/>
  <c r="V1001"/>
  <c r="V1002"/>
  <c r="V1005"/>
  <c r="V1006"/>
  <c r="V1009"/>
  <c r="V1010"/>
  <c r="V1013"/>
  <c r="V1014"/>
  <c r="V1017"/>
  <c r="V1018"/>
  <c r="V1019"/>
  <c r="J1019" s="1"/>
  <c r="V1020"/>
  <c r="V1022"/>
  <c r="V1023"/>
  <c r="H1023" s="1"/>
  <c r="V1024"/>
  <c r="V1025"/>
  <c r="V1026"/>
  <c r="V1028"/>
  <c r="V1029"/>
  <c r="V1030"/>
  <c r="V1031"/>
  <c r="I1031" s="1"/>
  <c r="V1032"/>
  <c r="V1034"/>
  <c r="V1035"/>
  <c r="V1036"/>
  <c r="V1037"/>
  <c r="V1038"/>
  <c r="V1039"/>
  <c r="V1040"/>
  <c r="V1041"/>
  <c r="V1042"/>
  <c r="V1044"/>
  <c r="V1045"/>
  <c r="V1047"/>
  <c r="G1047" s="1"/>
  <c r="V1048"/>
  <c r="V1049"/>
  <c r="V1050"/>
  <c r="V1053"/>
  <c r="V1054"/>
  <c r="V1055"/>
  <c r="V1056"/>
  <c r="V1058"/>
  <c r="V1059"/>
  <c r="V1060"/>
  <c r="V1061"/>
  <c r="V1062"/>
  <c r="V1063"/>
  <c r="F1063" s="1"/>
  <c r="V1064"/>
  <c r="V1066"/>
  <c r="V1068"/>
  <c r="V1069"/>
  <c r="V1070"/>
  <c r="V1071"/>
  <c r="V1074"/>
  <c r="V1075"/>
  <c r="V1076"/>
  <c r="V1077"/>
  <c r="V1078"/>
  <c r="V1079"/>
  <c r="I1079" s="1"/>
  <c r="V1080"/>
  <c r="V1081"/>
  <c r="H1081" s="1"/>
  <c r="V1082"/>
  <c r="V1085"/>
  <c r="V1086"/>
  <c r="V1087"/>
  <c r="I1087" s="1"/>
  <c r="V1088"/>
  <c r="V1091"/>
  <c r="F1091" s="1"/>
  <c r="V1092"/>
  <c r="V1093"/>
  <c r="V1094"/>
  <c r="V1095"/>
  <c r="V1096"/>
  <c r="V1097"/>
  <c r="V1098"/>
  <c r="V1100"/>
  <c r="V1101"/>
  <c r="V1102"/>
  <c r="V1103"/>
  <c r="F1103" s="1"/>
  <c r="V1104"/>
  <c r="V1105"/>
  <c r="V1106"/>
  <c r="R1106" s="1"/>
  <c r="V1108"/>
  <c r="V1109"/>
  <c r="V1110"/>
  <c r="E1110" s="1"/>
  <c r="X1110" s="1"/>
  <c r="V1111"/>
  <c r="I1111" s="1"/>
  <c r="V1112"/>
  <c r="V1113"/>
  <c r="V1114"/>
  <c r="V1116"/>
  <c r="V1117"/>
  <c r="V1118"/>
  <c r="V1119"/>
  <c r="V1120"/>
  <c r="V1122"/>
  <c r="V1124"/>
  <c r="V1125"/>
  <c r="V1126"/>
  <c r="V1127"/>
  <c r="V1129"/>
  <c r="V1132"/>
  <c r="V1133"/>
  <c r="V1134"/>
  <c r="V1135"/>
  <c r="E1135" s="1"/>
  <c r="X1135" s="1"/>
  <c r="V1136"/>
  <c r="V1138"/>
  <c r="V1140"/>
  <c r="V1142"/>
  <c r="V1143"/>
  <c r="V1144"/>
  <c r="V1145"/>
  <c r="V1146"/>
  <c r="V1147"/>
  <c r="V1148"/>
  <c r="V1151"/>
  <c r="E1151" s="1"/>
  <c r="X1151" s="1"/>
  <c r="V1152"/>
  <c r="V1153"/>
  <c r="V1154"/>
  <c r="V1155"/>
  <c r="V1156"/>
  <c r="V1157"/>
  <c r="V1158"/>
  <c r="V1159"/>
  <c r="E1159" s="1"/>
  <c r="X1159" s="1"/>
  <c r="V1160"/>
  <c r="V1161"/>
  <c r="V1162"/>
  <c r="V1164"/>
  <c r="V1165"/>
  <c r="V1166"/>
  <c r="V1167"/>
  <c r="I1167" s="1"/>
  <c r="V1168"/>
  <c r="V1170"/>
  <c r="V1171"/>
  <c r="V1172"/>
  <c r="V1173"/>
  <c r="V1176"/>
  <c r="V1177"/>
  <c r="V1178"/>
  <c r="F1178" s="1"/>
  <c r="V1179"/>
  <c r="G1179" s="1"/>
  <c r="V1180"/>
  <c r="V1181"/>
  <c r="V1182"/>
  <c r="V1183"/>
  <c r="E1183" s="1"/>
  <c r="X1183" s="1"/>
  <c r="V1185"/>
  <c r="V1186"/>
  <c r="V1187"/>
  <c r="V1188"/>
  <c r="V1189"/>
  <c r="V1190"/>
  <c r="V1191"/>
  <c r="H1191" s="1"/>
  <c r="V1192"/>
  <c r="V1194"/>
  <c r="V1195"/>
  <c r="V1196"/>
  <c r="V1197"/>
  <c r="V1198"/>
  <c r="V1199"/>
  <c r="H1199" s="1"/>
  <c r="V1200"/>
  <c r="V1202"/>
  <c r="V1204"/>
  <c r="V1205"/>
  <c r="V1206"/>
  <c r="V1207"/>
  <c r="R1207" s="1"/>
  <c r="V1208"/>
  <c r="V1209"/>
  <c r="V1213"/>
  <c r="V1214"/>
  <c r="V1215"/>
  <c r="G1215" s="1"/>
  <c r="V1216"/>
  <c r="V1218"/>
  <c r="V1220"/>
  <c r="V1221"/>
  <c r="V1222"/>
  <c r="V1223"/>
  <c r="V1224"/>
  <c r="V1225"/>
  <c r="V1226"/>
  <c r="V1228"/>
  <c r="V1231"/>
  <c r="H1231" s="1"/>
  <c r="V1232"/>
  <c r="V1233"/>
  <c r="V1234"/>
  <c r="G1234" s="1"/>
  <c r="V1235"/>
  <c r="J1235" s="1"/>
  <c r="V1236"/>
  <c r="V1237"/>
  <c r="V1239"/>
  <c r="I1239" s="1"/>
  <c r="V1241"/>
  <c r="V1242"/>
  <c r="V1245"/>
  <c r="V1246"/>
  <c r="V1247"/>
  <c r="V1248"/>
  <c r="V1249"/>
  <c r="V1250"/>
  <c r="V1251"/>
  <c r="V1252"/>
  <c r="V1253"/>
  <c r="V1254"/>
  <c r="V1255"/>
  <c r="J1255" s="1"/>
  <c r="V1256"/>
  <c r="V1258"/>
  <c r="V1260"/>
  <c r="V1261"/>
  <c r="V1262"/>
  <c r="V1263"/>
  <c r="F1263" s="1"/>
  <c r="V1264"/>
  <c r="V1265"/>
  <c r="V1266"/>
  <c r="V1268"/>
  <c r="V1269"/>
  <c r="V1270"/>
  <c r="V1271"/>
  <c r="R1271" s="1"/>
  <c r="V1273"/>
  <c r="V1276"/>
  <c r="V1277"/>
  <c r="V1279"/>
  <c r="V1280"/>
  <c r="V1282"/>
  <c r="V1283"/>
  <c r="V1284"/>
  <c r="V1285"/>
  <c r="V1286"/>
  <c r="V1287"/>
  <c r="V1288"/>
  <c r="V1289"/>
  <c r="V1290"/>
  <c r="V1291"/>
  <c r="V1292"/>
  <c r="V1293"/>
  <c r="V1294"/>
  <c r="V1295"/>
  <c r="V1296"/>
  <c r="V1297"/>
  <c r="V1298"/>
  <c r="V1299"/>
  <c r="V1300"/>
  <c r="V1301"/>
  <c r="V1304"/>
  <c r="V1305"/>
  <c r="V1306"/>
  <c r="V1309"/>
  <c r="V1310"/>
  <c r="V1311"/>
  <c r="E1311" s="1"/>
  <c r="X1311" s="1"/>
  <c r="V1312"/>
  <c r="V1313"/>
  <c r="V1314"/>
  <c r="V1315"/>
  <c r="V1316"/>
  <c r="V1317"/>
  <c r="V1318"/>
  <c r="G1318" s="1"/>
  <c r="V1321"/>
  <c r="V1323"/>
  <c r="V1324"/>
  <c r="V1325"/>
  <c r="V1326"/>
  <c r="J1326" s="1"/>
  <c r="V1327"/>
  <c r="V1328"/>
  <c r="V1329"/>
  <c r="V1330"/>
  <c r="F1330" s="1"/>
  <c r="V1332"/>
  <c r="V1333"/>
  <c r="V1334"/>
  <c r="V1335"/>
  <c r="V1337"/>
  <c r="V1338"/>
  <c r="V1340"/>
  <c r="V1341"/>
  <c r="V1342"/>
  <c r="V1343"/>
  <c r="F1343" s="1"/>
  <c r="V1344"/>
  <c r="V1345"/>
  <c r="V1346"/>
  <c r="V1348"/>
  <c r="V1349"/>
  <c r="V1351"/>
  <c r="I1351" s="1"/>
  <c r="V1352"/>
  <c r="V1354"/>
  <c r="V1355"/>
  <c r="V1356"/>
  <c r="V1357"/>
  <c r="V1360"/>
  <c r="V1361"/>
  <c r="V1362"/>
  <c r="J1362" s="1"/>
  <c r="V1364"/>
  <c r="V1365"/>
  <c r="V1366"/>
  <c r="V1368"/>
  <c r="V1369"/>
  <c r="V1370"/>
  <c r="V1372"/>
  <c r="V1373"/>
  <c r="V1374"/>
  <c r="V1375"/>
  <c r="V1376"/>
  <c r="V1377"/>
  <c r="V1378"/>
  <c r="V1379"/>
  <c r="V1380"/>
  <c r="V1381"/>
  <c r="V1382"/>
  <c r="V1384"/>
  <c r="V1385"/>
  <c r="V1386"/>
  <c r="V1388"/>
  <c r="V1389"/>
  <c r="V1392"/>
  <c r="V1393"/>
  <c r="V1394"/>
  <c r="V1396"/>
  <c r="V1397"/>
  <c r="V1398"/>
  <c r="R1398" s="1"/>
  <c r="V1400"/>
  <c r="V1401"/>
  <c r="V1403"/>
  <c r="V1404"/>
  <c r="V1405"/>
  <c r="V1407"/>
  <c r="V1408"/>
  <c r="V1409"/>
  <c r="V1410"/>
  <c r="V1411"/>
  <c r="V1412"/>
  <c r="V1413"/>
  <c r="V1415"/>
  <c r="V1416"/>
  <c r="V1418"/>
  <c r="V1420"/>
  <c r="V1421"/>
  <c r="V1422"/>
  <c r="V1423"/>
  <c r="V1424"/>
  <c r="V1425"/>
  <c r="V1426"/>
  <c r="V1427"/>
  <c r="V1428"/>
  <c r="V1429"/>
  <c r="V1431"/>
  <c r="V1432"/>
  <c r="V1433"/>
  <c r="V1434"/>
  <c r="V1435"/>
  <c r="V1436"/>
  <c r="V1437"/>
  <c r="V1438"/>
  <c r="V1439"/>
  <c r="V1440"/>
  <c r="V1441"/>
  <c r="V1445"/>
  <c r="V1446"/>
  <c r="V1450"/>
  <c r="V1451"/>
  <c r="V1453"/>
  <c r="V1454"/>
  <c r="V1455"/>
  <c r="V1456"/>
  <c r="V1457"/>
  <c r="V1458"/>
  <c r="V1459"/>
  <c r="V1460"/>
  <c r="V1461"/>
  <c r="V1462"/>
  <c r="V1464"/>
  <c r="V1465"/>
  <c r="V1467"/>
  <c r="V1468"/>
  <c r="V1471"/>
  <c r="E1471" s="1"/>
  <c r="X1471" s="1"/>
  <c r="V1472"/>
  <c r="V1473"/>
  <c r="V1474"/>
  <c r="V1476"/>
  <c r="V1477"/>
  <c r="V1478"/>
  <c r="V1479"/>
  <c r="V1480"/>
  <c r="V1481"/>
  <c r="V1482"/>
  <c r="V1483"/>
  <c r="V1484"/>
  <c r="V1485"/>
  <c r="V1486"/>
  <c r="V1488"/>
  <c r="V1489"/>
  <c r="V1492"/>
  <c r="V1493"/>
  <c r="V1494"/>
  <c r="V1496"/>
  <c r="V1497"/>
  <c r="V1498"/>
  <c r="V1499"/>
  <c r="V1500"/>
  <c r="V1501"/>
  <c r="V1502"/>
  <c r="V1503"/>
  <c r="H1503" s="1"/>
  <c r="V1504"/>
  <c r="V1508"/>
  <c r="V1509"/>
  <c r="V1510"/>
  <c r="V1511"/>
  <c r="V1512"/>
  <c r="V1513"/>
  <c r="V1514"/>
  <c r="V1515"/>
  <c r="V1516"/>
  <c r="V1517"/>
  <c r="V1520"/>
  <c r="V1522"/>
  <c r="V1525"/>
  <c r="V1527"/>
  <c r="V1528"/>
  <c r="V1529"/>
  <c r="V1530"/>
  <c r="V1532"/>
  <c r="V1533"/>
  <c r="V1534"/>
  <c r="V1536"/>
  <c r="V1537"/>
  <c r="V1538"/>
  <c r="V1539"/>
  <c r="V1540"/>
  <c r="V1541"/>
  <c r="V1542"/>
  <c r="V1543"/>
  <c r="V1544"/>
  <c r="V1546"/>
  <c r="V1547"/>
  <c r="V1548"/>
  <c r="V1549"/>
  <c r="V1550"/>
  <c r="V1551"/>
  <c r="V1552"/>
  <c r="V1554"/>
  <c r="V1560"/>
  <c r="V1561"/>
  <c r="V1562"/>
  <c r="V1563"/>
  <c r="V1565"/>
  <c r="V1567"/>
  <c r="H1567" s="1"/>
  <c r="V1568"/>
  <c r="V1569"/>
  <c r="V1570"/>
  <c r="V1572"/>
  <c r="V1573"/>
  <c r="V1575"/>
  <c r="V1576"/>
  <c r="V1577"/>
  <c r="V1579"/>
  <c r="V1580"/>
  <c r="V1581"/>
  <c r="V1582"/>
  <c r="V1586"/>
  <c r="V1587"/>
  <c r="V1588"/>
  <c r="V1589"/>
  <c r="V1591"/>
  <c r="V1592"/>
  <c r="V1593"/>
  <c r="V1594"/>
  <c r="V1595"/>
  <c r="V1597"/>
  <c r="V1598"/>
  <c r="V1599"/>
  <c r="G1599" s="1"/>
  <c r="V1600"/>
  <c r="V1601"/>
  <c r="V1602"/>
  <c r="V1603"/>
  <c r="V1604"/>
  <c r="V1606"/>
  <c r="V1607"/>
  <c r="V1608"/>
  <c r="V1609"/>
  <c r="V1610"/>
  <c r="V1611"/>
  <c r="V1612"/>
  <c r="V1614"/>
  <c r="V1615"/>
  <c r="V1616"/>
  <c r="V1618"/>
  <c r="V1619"/>
  <c r="V1620"/>
  <c r="V1622"/>
  <c r="V1623"/>
  <c r="V1625"/>
  <c r="V1626"/>
  <c r="V1627"/>
  <c r="V1628"/>
  <c r="V1629"/>
  <c r="V1630"/>
  <c r="E1630" s="1"/>
  <c r="X1630" s="1"/>
  <c r="V1631"/>
  <c r="V1632"/>
  <c r="V1634"/>
  <c r="V1635"/>
  <c r="V1636"/>
  <c r="V1640"/>
  <c r="V1641"/>
  <c r="V1644"/>
  <c r="V1645"/>
  <c r="V1646"/>
  <c r="V1648"/>
  <c r="V1649"/>
  <c r="V1650"/>
  <c r="V1651"/>
  <c r="V1652"/>
  <c r="V1653"/>
  <c r="V1654"/>
  <c r="I1654" s="1"/>
  <c r="V1655"/>
  <c r="V1656"/>
  <c r="V1657"/>
  <c r="V1658"/>
  <c r="V1659"/>
  <c r="V1660"/>
  <c r="V1661"/>
  <c r="V1662"/>
  <c r="V1664"/>
  <c r="V1665"/>
  <c r="V1667"/>
  <c r="V1669"/>
  <c r="V1670"/>
  <c r="V1671"/>
  <c r="V1673"/>
  <c r="V1674"/>
  <c r="V1675"/>
  <c r="V1676"/>
  <c r="V1677"/>
  <c r="V1678"/>
  <c r="V1679"/>
  <c r="V1680"/>
  <c r="V1681"/>
  <c r="V1682"/>
  <c r="V1683"/>
  <c r="V1685"/>
  <c r="V1686"/>
  <c r="V1687"/>
  <c r="V1688"/>
  <c r="V1689"/>
  <c r="V1690"/>
  <c r="V1691"/>
  <c r="V1693"/>
  <c r="V1694"/>
  <c r="V1697"/>
  <c r="V1698"/>
  <c r="V1699"/>
  <c r="V1701"/>
  <c r="V1702"/>
  <c r="V1703"/>
  <c r="V1705"/>
  <c r="V1706"/>
  <c r="V1707"/>
  <c r="V1708"/>
  <c r="V1711"/>
  <c r="V1712"/>
  <c r="V1714"/>
  <c r="V1716"/>
  <c r="V1717"/>
  <c r="V1718"/>
  <c r="V1719"/>
  <c r="V1720"/>
  <c r="V1721"/>
  <c r="V1722"/>
  <c r="V1724"/>
  <c r="V1725"/>
  <c r="V1726"/>
  <c r="V1727"/>
  <c r="V1730"/>
  <c r="V1731"/>
  <c r="V1732"/>
  <c r="V1733"/>
  <c r="V1734"/>
  <c r="V1736"/>
  <c r="V1740"/>
  <c r="V1741"/>
  <c r="V1744"/>
  <c r="V1745"/>
  <c r="V1748"/>
  <c r="V1749"/>
  <c r="V1751"/>
  <c r="V1753"/>
  <c r="V1754"/>
  <c r="V1756"/>
  <c r="V1757"/>
  <c r="V1758"/>
  <c r="V1759"/>
  <c r="G1759" s="1"/>
  <c r="V1761"/>
  <c r="V1762"/>
  <c r="V1763"/>
  <c r="V1764"/>
  <c r="V1766"/>
  <c r="V1767"/>
  <c r="V1768"/>
  <c r="V1769"/>
  <c r="V1770"/>
  <c r="V1771"/>
  <c r="V1772"/>
  <c r="V1773"/>
  <c r="V1774"/>
  <c r="V1775"/>
  <c r="V1777"/>
  <c r="V1778"/>
  <c r="R1778" s="1"/>
  <c r="V1779"/>
  <c r="V1780"/>
  <c r="V1781"/>
  <c r="V1782"/>
  <c r="V1783"/>
  <c r="V1784"/>
  <c r="V1785"/>
  <c r="V1786"/>
  <c r="V1787"/>
  <c r="V1789"/>
  <c r="V1791"/>
  <c r="R1791" s="1"/>
  <c r="V1792"/>
  <c r="V1794"/>
  <c r="V1795"/>
  <c r="V1797"/>
  <c r="V1798"/>
  <c r="V1800"/>
  <c r="V1801"/>
  <c r="V1802"/>
  <c r="V1803"/>
  <c r="V1805"/>
  <c r="V1806"/>
  <c r="V1808"/>
  <c r="V1809"/>
  <c r="V1810"/>
  <c r="V1812"/>
  <c r="V1813"/>
  <c r="V1814"/>
  <c r="V1815"/>
  <c r="V1816"/>
  <c r="V1817"/>
  <c r="V1818"/>
  <c r="V1820"/>
  <c r="V1821"/>
  <c r="V1822"/>
  <c r="V1823"/>
  <c r="V1824"/>
  <c r="V1825"/>
  <c r="V1827"/>
  <c r="V1828"/>
  <c r="V1829"/>
  <c r="V1830"/>
  <c r="V1831"/>
  <c r="F1831" s="1"/>
  <c r="V1832"/>
  <c r="V1833"/>
  <c r="V1834"/>
  <c r="V1835"/>
  <c r="V1836"/>
  <c r="V1837"/>
  <c r="V1839"/>
  <c r="V1840"/>
  <c r="V1841"/>
  <c r="V1842"/>
  <c r="V1845"/>
  <c r="V1846"/>
  <c r="V1848"/>
  <c r="V1849"/>
  <c r="V1850"/>
  <c r="V1851"/>
  <c r="V1852"/>
  <c r="V1854"/>
  <c r="V1855"/>
  <c r="V1856"/>
  <c r="V1857"/>
  <c r="V1858"/>
  <c r="V1861"/>
  <c r="V1862"/>
  <c r="V1863"/>
  <c r="V1864"/>
  <c r="V1865"/>
  <c r="V1867"/>
  <c r="V1869"/>
  <c r="V1870"/>
  <c r="V1872"/>
  <c r="V1873"/>
  <c r="V1874"/>
  <c r="V1875"/>
  <c r="V1876"/>
  <c r="V1879"/>
  <c r="I1879" s="1"/>
  <c r="V1880"/>
  <c r="V1881"/>
  <c r="V1882"/>
  <c r="V1884"/>
  <c r="V1885"/>
  <c r="V1886"/>
  <c r="V1887"/>
  <c r="V1888"/>
  <c r="V1890"/>
  <c r="V1891"/>
  <c r="V1892"/>
  <c r="V1894"/>
  <c r="V1895"/>
  <c r="F1895" s="1"/>
  <c r="V1896"/>
  <c r="V1897"/>
  <c r="V1898"/>
  <c r="V1900"/>
  <c r="V1901"/>
  <c r="V1902"/>
  <c r="V1903"/>
  <c r="V1904"/>
  <c r="V1905"/>
  <c r="V1906"/>
  <c r="V1909"/>
  <c r="V1910"/>
  <c r="V1911"/>
  <c r="V1912"/>
  <c r="V1914"/>
  <c r="V1915"/>
  <c r="H1915" s="1"/>
  <c r="V1917"/>
  <c r="V1918"/>
  <c r="V1919"/>
  <c r="G1919" s="1"/>
  <c r="V1921"/>
  <c r="V1923"/>
  <c r="V1924"/>
  <c r="V1925"/>
  <c r="V1927"/>
  <c r="V1928"/>
  <c r="V1930"/>
  <c r="V1931"/>
  <c r="V1932"/>
  <c r="V1933"/>
  <c r="V1934"/>
  <c r="V1935"/>
  <c r="V1936"/>
  <c r="F1936" s="1"/>
  <c r="V1937"/>
  <c r="V1938"/>
  <c r="V1939"/>
  <c r="E1939" s="1"/>
  <c r="X1939" s="1"/>
  <c r="V1941"/>
  <c r="V1942"/>
  <c r="V1943"/>
  <c r="G1943" s="1"/>
  <c r="V1944"/>
  <c r="V1945"/>
  <c r="V1946"/>
  <c r="V1947"/>
  <c r="V1948"/>
  <c r="V1949"/>
  <c r="V1950"/>
  <c r="V1951"/>
  <c r="V1953"/>
  <c r="V1954"/>
  <c r="V1955"/>
  <c r="V1959"/>
  <c r="V1960"/>
  <c r="V1961"/>
  <c r="V1963"/>
  <c r="V1964"/>
  <c r="V1968"/>
  <c r="V1969"/>
  <c r="V1970"/>
  <c r="V1971"/>
  <c r="V1972"/>
  <c r="V1973"/>
  <c r="V1974"/>
  <c r="V1976"/>
  <c r="V1978"/>
  <c r="V1979"/>
  <c r="G1979" s="1"/>
  <c r="V1980"/>
  <c r="R1980" s="1"/>
  <c r="V1981"/>
  <c r="V1982"/>
  <c r="V1983"/>
  <c r="I1983" s="1"/>
  <c r="V1984"/>
  <c r="V1985"/>
  <c r="V1987"/>
  <c r="V1988"/>
  <c r="V1989"/>
  <c r="V1990"/>
  <c r="V1991"/>
  <c r="V1992"/>
  <c r="V1994"/>
  <c r="V1995"/>
  <c r="I1995" s="1"/>
  <c r="V1996"/>
  <c r="V1997"/>
  <c r="V1998"/>
  <c r="V2001"/>
  <c r="V2002"/>
  <c r="V2003"/>
  <c r="V2005"/>
  <c r="V2007"/>
  <c r="J2007" s="1"/>
  <c r="V2008"/>
  <c r="V2009"/>
  <c r="V2010"/>
  <c r="V2012"/>
  <c r="V2013"/>
  <c r="V2014"/>
  <c r="H2014" s="1"/>
  <c r="V2015"/>
  <c r="V2016"/>
  <c r="V2017"/>
  <c r="V2018"/>
  <c r="E2018" s="1"/>
  <c r="X2018" s="1"/>
  <c r="V2020"/>
  <c r="V2021"/>
  <c r="V2022"/>
  <c r="H2022" s="1"/>
  <c r="V2024"/>
  <c r="F2024" s="1"/>
  <c r="V2026"/>
  <c r="G2026" s="1"/>
  <c r="V2028"/>
  <c r="V2030"/>
  <c r="J2030" s="1"/>
  <c r="V2031"/>
  <c r="V2032"/>
  <c r="V2034"/>
  <c r="E2034" s="1"/>
  <c r="X2034" s="1"/>
  <c r="V2035"/>
  <c r="V2037"/>
  <c r="V2038"/>
  <c r="V2040"/>
  <c r="V2041"/>
  <c r="V2042"/>
  <c r="I2042" s="1"/>
  <c r="V2043"/>
  <c r="F2043" s="1"/>
  <c r="V2044"/>
  <c r="V2045"/>
  <c r="V2046"/>
  <c r="V2047"/>
  <c r="V2048"/>
  <c r="V2049"/>
  <c r="V2050"/>
  <c r="V2051"/>
  <c r="V2054"/>
  <c r="G2054" s="1"/>
  <c r="V2055"/>
  <c r="V2056"/>
  <c r="V2057"/>
  <c r="V2058"/>
  <c r="I2058" s="1"/>
  <c r="V2059"/>
  <c r="I2059" s="1"/>
  <c r="V2062"/>
  <c r="F2062" s="1"/>
  <c r="V2064"/>
  <c r="V2065"/>
  <c r="V2066"/>
  <c r="E2066" s="1"/>
  <c r="X2066" s="1"/>
  <c r="V2067"/>
  <c r="F2067" s="1"/>
  <c r="V2068"/>
  <c r="V2069"/>
  <c r="V2070"/>
  <c r="E2070" s="1"/>
  <c r="X2070" s="1"/>
  <c r="V2071"/>
  <c r="V2072"/>
  <c r="V2074"/>
  <c r="V2077"/>
  <c r="V2078"/>
  <c r="R2078" s="1"/>
  <c r="V2079"/>
  <c r="V2080"/>
  <c r="V2081"/>
  <c r="V2082"/>
  <c r="H2082" s="1"/>
  <c r="V2083"/>
  <c r="V2084"/>
  <c r="V2085"/>
  <c r="V2086"/>
  <c r="R2086" s="1"/>
  <c r="V2087"/>
  <c r="V2088"/>
  <c r="V2089"/>
  <c r="V2090"/>
  <c r="H2090" s="1"/>
  <c r="V2091"/>
  <c r="V2092"/>
  <c r="V2093"/>
  <c r="V2094"/>
  <c r="G2094" s="1"/>
  <c r="V2095"/>
  <c r="V2098"/>
  <c r="G2098" s="1"/>
  <c r="V2099"/>
  <c r="V2100"/>
  <c r="V2101"/>
  <c r="V2102"/>
  <c r="G2102" s="1"/>
  <c r="V2105"/>
  <c r="V2106"/>
  <c r="V2107"/>
  <c r="V2108"/>
  <c r="V2109"/>
  <c r="V2110"/>
  <c r="V2111"/>
  <c r="F2111" s="1"/>
  <c r="V2113"/>
  <c r="V2114"/>
  <c r="E2114" s="1"/>
  <c r="X2114" s="1"/>
  <c r="V2115"/>
  <c r="V2117"/>
  <c r="V2118"/>
  <c r="G2118" s="1"/>
  <c r="V2119"/>
  <c r="V2120"/>
  <c r="V2121"/>
  <c r="V2122"/>
  <c r="G2122" s="1"/>
  <c r="V2123"/>
  <c r="G2123" s="1"/>
  <c r="V2124"/>
  <c r="V2125"/>
  <c r="V2126"/>
  <c r="G2126" s="1"/>
  <c r="V2128"/>
  <c r="V2129"/>
  <c r="V2130"/>
  <c r="I2130" s="1"/>
  <c r="V2131"/>
  <c r="I2131" s="1"/>
  <c r="V2133"/>
  <c r="V2134"/>
  <c r="I2134" s="1"/>
  <c r="V2135"/>
  <c r="V2136"/>
  <c r="V2137"/>
  <c r="V2138"/>
  <c r="V2140"/>
  <c r="V2142"/>
  <c r="V2144"/>
  <c r="V2146"/>
  <c r="F2146" s="1"/>
  <c r="V2147"/>
  <c r="V2148"/>
  <c r="V2149"/>
  <c r="V2150"/>
  <c r="H2150" s="1"/>
  <c r="V2151"/>
  <c r="V2152"/>
  <c r="V2153"/>
  <c r="V2154"/>
  <c r="H2154" s="1"/>
  <c r="V2155"/>
  <c r="V2156"/>
  <c r="V2157"/>
  <c r="V2158"/>
  <c r="E2158" s="1"/>
  <c r="X2158" s="1"/>
  <c r="V2159"/>
  <c r="V2160"/>
  <c r="V2161"/>
  <c r="V2162"/>
  <c r="F2162" s="1"/>
  <c r="V2163"/>
  <c r="V2165"/>
  <c r="V2166"/>
  <c r="R2166" s="1"/>
  <c r="V2168"/>
  <c r="V2169"/>
  <c r="V2170"/>
  <c r="V2171"/>
  <c r="V2173"/>
  <c r="V2174"/>
  <c r="V2175"/>
  <c r="V2176"/>
  <c r="V2177"/>
  <c r="V2178"/>
  <c r="F2178" s="1"/>
  <c r="V2181"/>
  <c r="V2182"/>
  <c r="V2183"/>
  <c r="V2185"/>
  <c r="V2186"/>
  <c r="V2187"/>
  <c r="G2187" s="1"/>
  <c r="V2188"/>
  <c r="V2190"/>
  <c r="J2190" s="1"/>
  <c r="V2191"/>
  <c r="V2194"/>
  <c r="E2194" s="1"/>
  <c r="X2194" s="1"/>
  <c r="V2196"/>
  <c r="V2198"/>
  <c r="G2198" s="1"/>
  <c r="V2199"/>
  <c r="V2202"/>
  <c r="V2203"/>
  <c r="V2204"/>
  <c r="V2205"/>
  <c r="V2206"/>
  <c r="V2208"/>
  <c r="V2209"/>
  <c r="V2210"/>
  <c r="J2210" s="1"/>
  <c r="V2211"/>
  <c r="V2214"/>
  <c r="V2215"/>
  <c r="J2215" s="1"/>
  <c r="V2216"/>
  <c r="V2218"/>
  <c r="V2220"/>
  <c r="V2222"/>
  <c r="J2222" s="1"/>
  <c r="V2224"/>
  <c r="V2225"/>
  <c r="V2226"/>
  <c r="I2226" s="1"/>
  <c r="V2227"/>
  <c r="V2229"/>
  <c r="V2230"/>
  <c r="E2230" s="1"/>
  <c r="X2230" s="1"/>
  <c r="V2231"/>
  <c r="V2234"/>
  <c r="H2234" s="1"/>
  <c r="V2235"/>
  <c r="I2235" s="1"/>
  <c r="V2236"/>
  <c r="V2237"/>
  <c r="V2238"/>
  <c r="V2239"/>
  <c r="V2240"/>
  <c r="V2241"/>
  <c r="V2242"/>
  <c r="V2244"/>
  <c r="V2246"/>
  <c r="I2246" s="1"/>
  <c r="V2247"/>
  <c r="V2248"/>
  <c r="V2249"/>
  <c r="V2250"/>
  <c r="V2251"/>
  <c r="V2252"/>
  <c r="V2254"/>
  <c r="H2254" s="1"/>
  <c r="V2255"/>
  <c r="V2256"/>
  <c r="V2258"/>
  <c r="V2259"/>
  <c r="V2261"/>
  <c r="V2262"/>
  <c r="J2262" s="1"/>
  <c r="V2263"/>
  <c r="V2264"/>
  <c r="V2265"/>
  <c r="V2266"/>
  <c r="V2268"/>
  <c r="V2269"/>
  <c r="V2270"/>
  <c r="G2270" s="1"/>
  <c r="V2271"/>
  <c r="V2272"/>
  <c r="V2276"/>
  <c r="V2277"/>
  <c r="V2278"/>
  <c r="V2279"/>
  <c r="I2279" s="1"/>
  <c r="V2280"/>
  <c r="V2281"/>
  <c r="V2282"/>
  <c r="H2282" s="1"/>
  <c r="V2283"/>
  <c r="V2284"/>
  <c r="V2285"/>
  <c r="V2286"/>
  <c r="G2286" s="1"/>
  <c r="V2287"/>
  <c r="V2288"/>
  <c r="V2289"/>
  <c r="V2290"/>
  <c r="V2293"/>
  <c r="V2294"/>
  <c r="V2295"/>
  <c r="V2298"/>
  <c r="V2299"/>
  <c r="V2300"/>
  <c r="V2301"/>
  <c r="V2302"/>
  <c r="V2303"/>
  <c r="V2304"/>
  <c r="V2306"/>
  <c r="V2308"/>
  <c r="V2310"/>
  <c r="J2310" s="1"/>
  <c r="V2311"/>
  <c r="V2312"/>
  <c r="V2313"/>
  <c r="V2314"/>
  <c r="V2315"/>
  <c r="J2315" s="1"/>
  <c r="V2316"/>
  <c r="H2316" s="1"/>
  <c r="V2317"/>
  <c r="V2318"/>
  <c r="H2318" s="1"/>
  <c r="V2319"/>
  <c r="V2322"/>
  <c r="R2322" s="1"/>
  <c r="V2323"/>
  <c r="V2325"/>
  <c r="V2326"/>
  <c r="J2326" s="1"/>
  <c r="V2327"/>
  <c r="V2329"/>
  <c r="V2330"/>
  <c r="J2330" s="1"/>
  <c r="V2331"/>
  <c r="V2332"/>
  <c r="V2333"/>
  <c r="V2335"/>
  <c r="V2336"/>
  <c r="F2336" s="1"/>
  <c r="V2337"/>
  <c r="V2338"/>
  <c r="V2339"/>
  <c r="V2340"/>
  <c r="V2341"/>
  <c r="V2342"/>
  <c r="E2342" s="1"/>
  <c r="X2342" s="1"/>
  <c r="V2343"/>
  <c r="V2344"/>
  <c r="V2345"/>
  <c r="V2346"/>
  <c r="E2346" s="1"/>
  <c r="X2346" s="1"/>
  <c r="V2349"/>
  <c r="V2351"/>
  <c r="V2352"/>
  <c r="V2353"/>
  <c r="V2354"/>
  <c r="V2356"/>
  <c r="V2358"/>
  <c r="V2359"/>
  <c r="V2360"/>
  <c r="V2362"/>
  <c r="V2363"/>
  <c r="F2363" s="1"/>
  <c r="V2364"/>
  <c r="V2365"/>
  <c r="V2366"/>
  <c r="R2366" s="1"/>
  <c r="V2369"/>
  <c r="V2370"/>
  <c r="R2370" s="1"/>
  <c r="V2371"/>
  <c r="V2373"/>
  <c r="V2374"/>
  <c r="J2374" s="1"/>
  <c r="V2375"/>
  <c r="V2376"/>
  <c r="H2376" s="1"/>
  <c r="V2377"/>
  <c r="V2378"/>
  <c r="F2378" s="1"/>
  <c r="V2379"/>
  <c r="V2380"/>
  <c r="V2381"/>
  <c r="V2382"/>
  <c r="V2384"/>
  <c r="V2385"/>
  <c r="V2386"/>
  <c r="F2386" s="1"/>
  <c r="V2387"/>
  <c r="V2388"/>
  <c r="V2389"/>
  <c r="V2390"/>
  <c r="V2391"/>
  <c r="H2391" s="1"/>
  <c r="V2392"/>
  <c r="V2393"/>
  <c r="V2394"/>
  <c r="I2394" s="1"/>
  <c r="V2395"/>
  <c r="V2396"/>
  <c r="H2396" s="1"/>
  <c r="V2397"/>
  <c r="V2398"/>
  <c r="J2398" s="1"/>
  <c r="V2400"/>
  <c r="V2401"/>
  <c r="V2402"/>
  <c r="I2402" s="1"/>
  <c r="V2403"/>
  <c r="V2404"/>
  <c r="V2406"/>
  <c r="G2406" s="1"/>
  <c r="V2407"/>
  <c r="V2408"/>
  <c r="V2410"/>
  <c r="F2410" s="1"/>
  <c r="V2412"/>
  <c r="V2413"/>
  <c r="V2414"/>
  <c r="G2414" s="1"/>
  <c r="V2415"/>
  <c r="V2416"/>
  <c r="V2418"/>
  <c r="F2418" s="1"/>
  <c r="V2420"/>
  <c r="E2420" s="1"/>
  <c r="X2420" s="1"/>
  <c r="V2422"/>
  <c r="G2422" s="1"/>
  <c r="V2423"/>
  <c r="V2424"/>
  <c r="V2426"/>
  <c r="V2427"/>
  <c r="V2428"/>
  <c r="V2429"/>
  <c r="V2430"/>
  <c r="G2430" s="1"/>
  <c r="V2431"/>
  <c r="G2431" s="1"/>
  <c r="V2432"/>
  <c r="V2434"/>
  <c r="H2434" s="1"/>
  <c r="V2435"/>
  <c r="V2436"/>
  <c r="V2437"/>
  <c r="V2438"/>
  <c r="E2438" s="1"/>
  <c r="X2438" s="1"/>
  <c r="V2439"/>
  <c r="V2440"/>
  <c r="V2442"/>
  <c r="J2442" s="1"/>
  <c r="V2443"/>
  <c r="R2443" s="1"/>
  <c r="V2444"/>
  <c r="V2445"/>
  <c r="V2446"/>
  <c r="V2447"/>
  <c r="V2448"/>
  <c r="V2449"/>
  <c r="V2450"/>
  <c r="V2451"/>
  <c r="V2453"/>
  <c r="V2454"/>
  <c r="J2454" s="1"/>
  <c r="V2455"/>
  <c r="V2456"/>
  <c r="V2457"/>
  <c r="V2458"/>
  <c r="I2458" s="1"/>
  <c r="V2460"/>
  <c r="V2461"/>
  <c r="V2462"/>
  <c r="V2463"/>
  <c r="V2464"/>
  <c r="V2465"/>
  <c r="V2466"/>
  <c r="V2467"/>
  <c r="V2468"/>
  <c r="V2470"/>
  <c r="E2470" s="1"/>
  <c r="X2470" s="1"/>
  <c r="V2471"/>
  <c r="I2471" s="1"/>
  <c r="V2472"/>
  <c r="V2473"/>
  <c r="V2474"/>
  <c r="E2474" s="1"/>
  <c r="X2474" s="1"/>
  <c r="V2475"/>
  <c r="V2476"/>
  <c r="I2476" s="1"/>
  <c r="V2478"/>
  <c r="V2479"/>
  <c r="V2481"/>
  <c r="V2484"/>
  <c r="V2485"/>
  <c r="V2486"/>
  <c r="V2487"/>
  <c r="V2488"/>
  <c r="J2488" s="1"/>
  <c r="V2489"/>
  <c r="V2490"/>
  <c r="V2492"/>
  <c r="B15" i="6"/>
  <c r="AB257" i="5"/>
  <c r="AB259"/>
  <c r="AB261"/>
  <c r="AB263"/>
  <c r="AB265"/>
  <c r="AB267"/>
  <c r="AB269"/>
  <c r="AB271"/>
  <c r="AB273"/>
  <c r="AB275"/>
  <c r="AB277"/>
  <c r="AB279"/>
  <c r="AB281"/>
  <c r="AB283"/>
  <c r="AB285"/>
  <c r="AB287"/>
  <c r="AB289"/>
  <c r="AB291"/>
  <c r="AB293"/>
  <c r="AB295"/>
  <c r="AB297"/>
  <c r="AB299"/>
  <c r="AB301"/>
  <c r="AB303"/>
  <c r="AB305"/>
  <c r="AB307"/>
  <c r="AB309"/>
  <c r="AB311"/>
  <c r="AB313"/>
  <c r="AB315"/>
  <c r="AB317"/>
  <c r="AB319"/>
  <c r="AB321"/>
  <c r="AB323"/>
  <c r="AB325"/>
  <c r="AB327"/>
  <c r="AB329"/>
  <c r="AB331"/>
  <c r="AB333"/>
  <c r="AB335"/>
  <c r="AB337"/>
  <c r="AB339"/>
  <c r="AB341"/>
  <c r="AB343"/>
  <c r="AB345"/>
  <c r="AB347"/>
  <c r="AB349"/>
  <c r="AB351"/>
  <c r="AB353"/>
  <c r="AB355"/>
  <c r="AB357"/>
  <c r="AB359"/>
  <c r="AB361"/>
  <c r="AB363"/>
  <c r="AB365"/>
  <c r="AB367"/>
  <c r="AB369"/>
  <c r="AB371"/>
  <c r="AB373"/>
  <c r="AB375"/>
  <c r="AB377"/>
  <c r="AB379"/>
  <c r="AB381"/>
  <c r="AB383"/>
  <c r="AB385"/>
  <c r="AB387"/>
  <c r="AB389"/>
  <c r="AB391"/>
  <c r="AB393"/>
  <c r="AB395"/>
  <c r="AB397"/>
  <c r="AB399"/>
  <c r="AB401"/>
  <c r="AB403"/>
  <c r="AB405"/>
  <c r="AB407"/>
  <c r="AB409"/>
  <c r="AB411"/>
  <c r="AB413"/>
  <c r="AB415"/>
  <c r="AB417"/>
  <c r="AB419"/>
  <c r="AB421"/>
  <c r="AB423"/>
  <c r="AB425"/>
  <c r="AB427"/>
  <c r="AB429"/>
  <c r="AB431"/>
  <c r="AB433"/>
  <c r="AB435"/>
  <c r="AB437"/>
  <c r="AB439"/>
  <c r="AB441"/>
  <c r="AB443"/>
  <c r="AB445"/>
  <c r="AB447"/>
  <c r="AB449"/>
  <c r="AB451"/>
  <c r="AB453"/>
  <c r="AB455"/>
  <c r="AB457"/>
  <c r="AB459"/>
  <c r="AB461"/>
  <c r="AB463"/>
  <c r="AB465"/>
  <c r="AB467"/>
  <c r="AB469"/>
  <c r="AB471"/>
  <c r="AB473"/>
  <c r="AB475"/>
  <c r="AB477"/>
  <c r="AB479"/>
  <c r="AB481"/>
  <c r="AB483"/>
  <c r="AB485"/>
  <c r="AB487"/>
  <c r="AB489"/>
  <c r="AB491"/>
  <c r="AB493"/>
  <c r="AB495"/>
  <c r="AB497"/>
  <c r="AB499"/>
  <c r="AB501"/>
  <c r="AB503"/>
  <c r="AB505"/>
  <c r="AB507"/>
  <c r="AB509"/>
  <c r="AB511"/>
  <c r="AB513"/>
  <c r="AB515"/>
  <c r="AB517"/>
  <c r="AB519"/>
  <c r="AB521"/>
  <c r="AB523"/>
  <c r="AB525"/>
  <c r="AB527"/>
  <c r="AB529"/>
  <c r="AB531"/>
  <c r="AB533"/>
  <c r="AB535"/>
  <c r="AB537"/>
  <c r="AB539"/>
  <c r="AB541"/>
  <c r="AB543"/>
  <c r="AB545"/>
  <c r="AB547"/>
  <c r="AB549"/>
  <c r="AB551"/>
  <c r="AB553"/>
  <c r="AB555"/>
  <c r="AB557"/>
  <c r="AB559"/>
  <c r="AB561"/>
  <c r="AB598"/>
  <c r="AB622"/>
  <c r="AB718"/>
  <c r="AB726"/>
  <c r="AB802"/>
  <c r="AB958"/>
  <c r="AB1018"/>
  <c r="AB1023"/>
  <c r="AB1039"/>
  <c r="AB1047"/>
  <c r="AB1063"/>
  <c r="AB1066"/>
  <c r="AB1070"/>
  <c r="AB1071"/>
  <c r="AB1082"/>
  <c r="AB1087"/>
  <c r="AB1095"/>
  <c r="AB1103"/>
  <c r="AB1106"/>
  <c r="AB1110"/>
  <c r="AB1119"/>
  <c r="AB1166"/>
  <c r="AB1167"/>
  <c r="AB1178"/>
  <c r="AB1183"/>
  <c r="AB1194"/>
  <c r="AB1198"/>
  <c r="AB1199"/>
  <c r="AB1210"/>
  <c r="AB1215"/>
  <c r="AB1223"/>
  <c r="AB1234"/>
  <c r="AB1254"/>
  <c r="AB1255"/>
  <c r="AB1274"/>
  <c r="AB1291"/>
  <c r="AB1318"/>
  <c r="AB1326"/>
  <c r="AB1327"/>
  <c r="AB1330"/>
  <c r="AB1334"/>
  <c r="AB1338"/>
  <c r="AB1343"/>
  <c r="AB1351"/>
  <c r="AB1362"/>
  <c r="AB1370"/>
  <c r="AB1374"/>
  <c r="AB1386"/>
  <c r="AB1402"/>
  <c r="AB1418"/>
  <c r="AB1442"/>
  <c r="AB1458"/>
  <c r="AB1466"/>
  <c r="AB1474"/>
  <c r="AB1478"/>
  <c r="AB1482"/>
  <c r="AB1498"/>
  <c r="AB1506"/>
  <c r="AB1514"/>
  <c r="AB1522"/>
  <c r="AB1530"/>
  <c r="AB1538"/>
  <c r="AB1554"/>
  <c r="AB1562"/>
  <c r="AB1570"/>
  <c r="AB1575"/>
  <c r="AB1578"/>
  <c r="AB1586"/>
  <c r="AB1594"/>
  <c r="AB1602"/>
  <c r="AB1606"/>
  <c r="AB1610"/>
  <c r="AB1618"/>
  <c r="AB1626"/>
  <c r="AB1630"/>
  <c r="AB1642"/>
  <c r="AB1650"/>
  <c r="AB1654"/>
  <c r="AB1658"/>
  <c r="AB1666"/>
  <c r="AB1674"/>
  <c r="AB1690"/>
  <c r="AB1698"/>
  <c r="AB1706"/>
  <c r="AB1714"/>
  <c r="AB1722"/>
  <c r="AB1730"/>
  <c r="AB1738"/>
  <c r="AB1754"/>
  <c r="AB1758"/>
  <c r="AB1762"/>
  <c r="AB1778"/>
  <c r="AB1782"/>
  <c r="AB1794"/>
  <c r="AB1810"/>
  <c r="AB1818"/>
  <c r="AB1826"/>
  <c r="AB1834"/>
  <c r="AB1842"/>
  <c r="AB1850"/>
  <c r="AB1858"/>
  <c r="AB1866"/>
  <c r="AB1874"/>
  <c r="AB1882"/>
  <c r="AB1890"/>
  <c r="AB1898"/>
  <c r="AB1906"/>
  <c r="AB1914"/>
  <c r="AB1930"/>
  <c r="AB1938"/>
  <c r="AB1946"/>
  <c r="AB1954"/>
  <c r="AB1962"/>
  <c r="AB1970"/>
  <c r="AB1978"/>
  <c r="AB1986"/>
  <c r="AB1994"/>
  <c r="AB2002"/>
  <c r="AB2010"/>
  <c r="AB2014"/>
  <c r="AB2018"/>
  <c r="AB2022"/>
  <c r="AB2026"/>
  <c r="AB2030"/>
  <c r="AB2034"/>
  <c r="AB2038"/>
  <c r="AB2042"/>
  <c r="AB2050"/>
  <c r="AB2054"/>
  <c r="AB2058"/>
  <c r="AB2062"/>
  <c r="AB2066"/>
  <c r="AB2070"/>
  <c r="AB2074"/>
  <c r="AB2078"/>
  <c r="AB2082"/>
  <c r="AB2086"/>
  <c r="AB2090"/>
  <c r="AB2094"/>
  <c r="AB2098"/>
  <c r="AB2102"/>
  <c r="AB2106"/>
  <c r="AB2110"/>
  <c r="AB2114"/>
  <c r="AB2118"/>
  <c r="AB2122"/>
  <c r="AB2126"/>
  <c r="AB2130"/>
  <c r="AB2134"/>
  <c r="AB2138"/>
  <c r="AB2146"/>
  <c r="AB2150"/>
  <c r="AB2154"/>
  <c r="AB2158"/>
  <c r="AB2162"/>
  <c r="AB2166"/>
  <c r="AB2170"/>
  <c r="AB2174"/>
  <c r="AB2178"/>
  <c r="AB2182"/>
  <c r="AB2186"/>
  <c r="AB2190"/>
  <c r="AB2194"/>
  <c r="AB2198"/>
  <c r="AB2210"/>
  <c r="AB2214"/>
  <c r="AB2218"/>
  <c r="AB2222"/>
  <c r="AB2226"/>
  <c r="AB2230"/>
  <c r="AB2234"/>
  <c r="AB2238"/>
  <c r="AB2242"/>
  <c r="AB2246"/>
  <c r="AB2250"/>
  <c r="AB2254"/>
  <c r="AB2258"/>
  <c r="AB2266"/>
  <c r="AB2270"/>
  <c r="AB2274"/>
  <c r="AB2278"/>
  <c r="AB2282"/>
  <c r="AB2286"/>
  <c r="AB2290"/>
  <c r="AB2294"/>
  <c r="AB2298"/>
  <c r="AB2302"/>
  <c r="AB2306"/>
  <c r="AB2310"/>
  <c r="AB2314"/>
  <c r="AB2318"/>
  <c r="AB2322"/>
  <c r="AB2326"/>
  <c r="AB2330"/>
  <c r="AB2334"/>
  <c r="AB2338"/>
  <c r="AB2350"/>
  <c r="AB2354"/>
  <c r="AB2362"/>
  <c r="AB2366"/>
  <c r="AB2370"/>
  <c r="AB2374"/>
  <c r="AB2378"/>
  <c r="AB2382"/>
  <c r="AB2386"/>
  <c r="AB2390"/>
  <c r="AB2394"/>
  <c r="AB2398"/>
  <c r="AB2402"/>
  <c r="AB2406"/>
  <c r="AB2414"/>
  <c r="AB2418"/>
  <c r="AB2422"/>
  <c r="AB2426"/>
  <c r="AB2430"/>
  <c r="AB2434"/>
  <c r="AB2438"/>
  <c r="AB2442"/>
  <c r="AB2446"/>
  <c r="AB2450"/>
  <c r="AB2454"/>
  <c r="AB2458"/>
  <c r="AB2462"/>
  <c r="AB2466"/>
  <c r="AB2478"/>
  <c r="AB2482"/>
  <c r="A34" i="9"/>
  <c r="A32"/>
  <c r="A31"/>
  <c r="P3" i="4"/>
  <c r="A30" i="9"/>
  <c r="A29"/>
  <c r="A28"/>
  <c r="P41" i="4"/>
  <c r="P40"/>
  <c r="P39"/>
  <c r="P38"/>
  <c r="P37"/>
  <c r="Q37" s="1"/>
  <c r="P31"/>
  <c r="Q31" s="1"/>
  <c r="P35"/>
  <c r="P34"/>
  <c r="P33"/>
  <c r="P32"/>
  <c r="P29"/>
  <c r="P28"/>
  <c r="P27"/>
  <c r="P26"/>
  <c r="A230" i="9"/>
  <c r="A229"/>
  <c r="A228"/>
  <c r="A185"/>
  <c r="A186"/>
  <c r="A187"/>
  <c r="A188"/>
  <c r="A189"/>
  <c r="A190"/>
  <c r="A191"/>
  <c r="A192"/>
  <c r="A193"/>
  <c r="A194"/>
  <c r="A195"/>
  <c r="A196"/>
  <c r="A43"/>
  <c r="A42"/>
  <c r="A225"/>
  <c r="A64"/>
  <c r="A49"/>
  <c r="A305"/>
  <c r="A304"/>
  <c r="A303"/>
  <c r="A302"/>
  <c r="A301"/>
  <c r="A300"/>
  <c r="A299"/>
  <c r="A298"/>
  <c r="A297"/>
  <c r="A240"/>
  <c r="A239"/>
  <c r="A238"/>
  <c r="A236"/>
  <c r="A235"/>
  <c r="A234"/>
  <c r="A233"/>
  <c r="A232"/>
  <c r="A231"/>
  <c r="A227"/>
  <c r="A226"/>
  <c r="A224"/>
  <c r="A223"/>
  <c r="A222"/>
  <c r="A221"/>
  <c r="A220"/>
  <c r="A219"/>
  <c r="A218"/>
  <c r="A217"/>
  <c r="A216"/>
  <c r="A215"/>
  <c r="A214"/>
  <c r="A213"/>
  <c r="A212"/>
  <c r="A211"/>
  <c r="A210"/>
  <c r="A209"/>
  <c r="A207"/>
  <c r="A206"/>
  <c r="A205"/>
  <c r="A204"/>
  <c r="A203"/>
  <c r="A202"/>
  <c r="A201"/>
  <c r="A200"/>
  <c r="A199"/>
  <c r="A198"/>
  <c r="A197"/>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3"/>
  <c r="A62"/>
  <c r="A61"/>
  <c r="A60"/>
  <c r="A59"/>
  <c r="A58"/>
  <c r="A57"/>
  <c r="A56"/>
  <c r="A55"/>
  <c r="A54"/>
  <c r="A53"/>
  <c r="A52"/>
  <c r="A51"/>
  <c r="A50"/>
  <c r="A47"/>
  <c r="A46"/>
  <c r="A45"/>
  <c r="A44"/>
  <c r="A41"/>
  <c r="A40"/>
  <c r="A39"/>
  <c r="A38"/>
  <c r="A37"/>
  <c r="A36"/>
  <c r="A35"/>
  <c r="A33"/>
  <c r="A27"/>
  <c r="A26"/>
  <c r="A25"/>
  <c r="A24"/>
  <c r="A23"/>
  <c r="A22"/>
  <c r="A21"/>
  <c r="A20"/>
  <c r="A19"/>
  <c r="A18"/>
  <c r="A17"/>
  <c r="A16"/>
  <c r="A15"/>
  <c r="A14"/>
  <c r="A13"/>
  <c r="A12"/>
  <c r="A11"/>
  <c r="A10"/>
  <c r="A9"/>
  <c r="A8"/>
  <c r="A7"/>
  <c r="A6"/>
  <c r="A5"/>
  <c r="A4"/>
  <c r="A3"/>
  <c r="A2"/>
  <c r="AB2494" i="5"/>
  <c r="B16" i="6"/>
  <c r="D11" i="4"/>
  <c r="B4" i="6"/>
  <c r="G4" s="1"/>
  <c r="H4" s="1"/>
  <c r="B5"/>
  <c r="G5" s="1"/>
  <c r="H5" s="1"/>
  <c r="B18"/>
  <c r="B51"/>
  <c r="G51" s="1"/>
  <c r="B52"/>
  <c r="G52" s="1"/>
  <c r="B6"/>
  <c r="G6" s="1"/>
  <c r="B9"/>
  <c r="G9" s="1"/>
  <c r="H9" s="1"/>
  <c r="B8"/>
  <c r="G8" s="1"/>
  <c r="H8" s="1"/>
  <c r="B7"/>
  <c r="G7" s="1"/>
  <c r="H7" s="1"/>
  <c r="B13"/>
  <c r="G13" s="1"/>
  <c r="H13" s="1"/>
  <c r="B12"/>
  <c r="G12" s="1"/>
  <c r="H12" s="1"/>
  <c r="G61"/>
  <c r="B61" s="1"/>
  <c r="B11"/>
  <c r="G11" s="1"/>
  <c r="H11" s="1"/>
  <c r="B10"/>
  <c r="G10" s="1"/>
  <c r="H10" s="1"/>
  <c r="A5" i="4"/>
  <c r="B60" i="6"/>
  <c r="G60" s="1"/>
  <c r="B59"/>
  <c r="G59" s="1"/>
  <c r="B58"/>
  <c r="G58" s="1"/>
  <c r="B56"/>
  <c r="G56" s="1"/>
  <c r="B55"/>
  <c r="G55" s="1"/>
  <c r="B54"/>
  <c r="G54" s="1"/>
  <c r="B53"/>
  <c r="G53"/>
  <c r="B50"/>
  <c r="G50" s="1"/>
  <c r="H14"/>
  <c r="H61" i="4"/>
  <c r="B86"/>
  <c r="F23" i="6"/>
  <c r="G2388" i="5"/>
  <c r="I1612"/>
  <c r="I1606"/>
  <c r="E1580"/>
  <c r="X1580" s="1"/>
  <c r="I1070"/>
  <c r="F1872"/>
  <c r="R1355"/>
  <c r="F1334"/>
  <c r="J1198"/>
  <c r="F1116"/>
  <c r="J1088"/>
  <c r="H1032"/>
  <c r="R1876"/>
  <c r="J1864"/>
  <c r="G1144"/>
  <c r="H1020"/>
  <c r="H1848"/>
  <c r="AB1398"/>
  <c r="AB1147"/>
  <c r="AB730"/>
  <c r="R2128"/>
  <c r="R2248"/>
  <c r="R1992"/>
  <c r="J1976"/>
  <c r="E1708"/>
  <c r="X1708" s="1"/>
  <c r="E1484"/>
  <c r="X1484" s="1"/>
  <c r="F2168"/>
  <c r="I2064"/>
  <c r="R1912"/>
  <c r="E1748"/>
  <c r="X1748" s="1"/>
  <c r="I2356"/>
  <c r="E2152"/>
  <c r="X2152" s="1"/>
  <c r="R2088"/>
  <c r="I1960"/>
  <c r="J1772"/>
  <c r="F1548"/>
  <c r="F1516"/>
  <c r="F1340"/>
  <c r="R2456"/>
  <c r="E1968"/>
  <c r="X1968" s="1"/>
  <c r="R1904"/>
  <c r="E1572"/>
  <c r="X1572" s="1"/>
  <c r="J1035"/>
  <c r="AB1035"/>
  <c r="G1148"/>
  <c r="E2382"/>
  <c r="X2382" s="1"/>
  <c r="F2358"/>
  <c r="G2302"/>
  <c r="J2278"/>
  <c r="AB2262"/>
  <c r="R2182"/>
  <c r="G2110"/>
  <c r="G2038"/>
  <c r="H1268"/>
  <c r="R1140"/>
  <c r="J2460"/>
  <c r="H2436"/>
  <c r="I2428"/>
  <c r="R2380"/>
  <c r="E2364"/>
  <c r="X2364" s="1"/>
  <c r="E2340"/>
  <c r="X2340" s="1"/>
  <c r="H2300"/>
  <c r="H2268"/>
  <c r="J2204"/>
  <c r="R2448"/>
  <c r="F2416"/>
  <c r="F2360"/>
  <c r="F2304"/>
  <c r="H2272"/>
  <c r="R2240"/>
  <c r="I2426"/>
  <c r="AB2410"/>
  <c r="J2218"/>
  <c r="G1924"/>
  <c r="J1852"/>
  <c r="J1436"/>
  <c r="F1428"/>
  <c r="F1420"/>
  <c r="F1412"/>
  <c r="F1404"/>
  <c r="R1380"/>
  <c r="H1372"/>
  <c r="AB1279"/>
  <c r="I1164"/>
  <c r="F1036"/>
  <c r="I2050"/>
  <c r="E1204"/>
  <c r="X1204" s="1"/>
  <c r="G1076"/>
  <c r="J1335"/>
  <c r="AB1079"/>
  <c r="AB1434"/>
  <c r="AB1146"/>
  <c r="G1300"/>
  <c r="R1236"/>
  <c r="R1044"/>
  <c r="AB1922"/>
  <c r="AB1786"/>
  <c r="AB1634"/>
  <c r="AB1546"/>
  <c r="AB1450"/>
  <c r="H1432"/>
  <c r="R1424"/>
  <c r="H1416"/>
  <c r="I1408"/>
  <c r="G1400"/>
  <c r="I1392"/>
  <c r="H1384"/>
  <c r="I1368"/>
  <c r="J1360"/>
  <c r="R1324"/>
  <c r="H1260"/>
  <c r="E1247"/>
  <c r="X1247" s="1"/>
  <c r="H1196"/>
  <c r="F1132"/>
  <c r="H1068"/>
  <c r="E1055"/>
  <c r="X1055" s="1"/>
  <c r="F1348"/>
  <c r="J1316"/>
  <c r="H1252"/>
  <c r="AB1191"/>
  <c r="R1188"/>
  <c r="H1156"/>
  <c r="G1127"/>
  <c r="AB1127"/>
  <c r="G1124"/>
  <c r="I1092"/>
  <c r="G1060"/>
  <c r="AB1135"/>
  <c r="R1039"/>
  <c r="B23" i="6" l="1"/>
  <c r="B38" s="1"/>
  <c r="B21"/>
  <c r="B31" s="1"/>
  <c r="F21"/>
  <c r="B20"/>
  <c r="B35" s="1"/>
  <c r="G23"/>
  <c r="H23" s="1"/>
  <c r="D23" s="1"/>
  <c r="F20"/>
  <c r="F22"/>
  <c r="G22"/>
  <c r="G18"/>
  <c r="H18" s="1"/>
  <c r="G16"/>
  <c r="H16" s="1"/>
  <c r="D16" s="1"/>
  <c r="AB1273" i="5"/>
  <c r="A45" i="2"/>
  <c r="A11"/>
  <c r="J28" i="6"/>
  <c r="V1303" i="5"/>
  <c r="I1303" s="1"/>
  <c r="AB1303"/>
  <c r="V1175"/>
  <c r="H1175" s="1"/>
  <c r="AB1175"/>
  <c r="A34" i="2"/>
  <c r="A42"/>
  <c r="V1447" i="5"/>
  <c r="R1447" s="1"/>
  <c r="AB1447"/>
  <c r="V1347"/>
  <c r="G1347" s="1"/>
  <c r="AB1347"/>
  <c r="V1319"/>
  <c r="G1319" s="1"/>
  <c r="V1307"/>
  <c r="AB1307"/>
  <c r="B75" i="4"/>
  <c r="A54" i="6" s="1"/>
  <c r="AB1263" i="5"/>
  <c r="AB1319"/>
  <c r="AB1239"/>
  <c r="G2107"/>
  <c r="B4" i="3"/>
  <c r="A46" i="2"/>
  <c r="A6"/>
  <c r="G4" i="5"/>
  <c r="I27" i="6"/>
  <c r="A58" i="2"/>
  <c r="J63" i="6"/>
  <c r="J58"/>
  <c r="B16" i="4"/>
  <c r="A8" i="6" s="1"/>
  <c r="A48" i="2"/>
  <c r="A10"/>
  <c r="AB1295" i="5"/>
  <c r="AB1247"/>
  <c r="AB1335"/>
  <c r="AB1543"/>
  <c r="AB1671"/>
  <c r="J31" i="6"/>
  <c r="C7" i="3"/>
  <c r="A24" i="2"/>
  <c r="A14"/>
  <c r="A16"/>
  <c r="B41" i="4"/>
  <c r="A28" i="6" s="1"/>
  <c r="B77" i="4"/>
  <c r="A55" i="6" s="1"/>
  <c r="A62" i="2"/>
  <c r="I45" i="6"/>
  <c r="J40"/>
  <c r="I65"/>
  <c r="I68" i="4"/>
  <c r="H68"/>
  <c r="B85"/>
  <c r="A60" i="6" s="1"/>
  <c r="AB1759" i="5"/>
  <c r="A2" i="2"/>
  <c r="I35" i="6"/>
  <c r="A1" i="7"/>
  <c r="D3" i="6"/>
  <c r="A26" i="2"/>
  <c r="I48" i="6"/>
  <c r="A41" i="2"/>
  <c r="B19" i="4"/>
  <c r="A32" i="2"/>
  <c r="C8" i="3"/>
  <c r="A39" i="2"/>
  <c r="B14" i="4"/>
  <c r="A12" i="2"/>
  <c r="J60" i="6"/>
  <c r="J20"/>
  <c r="A23" i="2"/>
  <c r="J65" i="6"/>
  <c r="B2" i="3"/>
  <c r="J6" i="6"/>
  <c r="C4" i="3"/>
  <c r="A8" i="2"/>
  <c r="J18" i="6"/>
  <c r="B4" i="4"/>
  <c r="A49" i="2"/>
  <c r="A64"/>
  <c r="A30"/>
  <c r="A61"/>
  <c r="A55"/>
  <c r="A70"/>
  <c r="F4" i="8"/>
  <c r="A9" i="2"/>
  <c r="A21"/>
  <c r="B9" i="4"/>
  <c r="A5" i="6" s="1"/>
  <c r="A17" i="2"/>
  <c r="AB2471" i="5"/>
  <c r="AB2455"/>
  <c r="AB2443"/>
  <c r="AB2423"/>
  <c r="AB2407"/>
  <c r="AB2391"/>
  <c r="AB2387"/>
  <c r="AB2379"/>
  <c r="AB2363"/>
  <c r="AB2343"/>
  <c r="AB2327"/>
  <c r="AB2315"/>
  <c r="AB2279"/>
  <c r="AB2259"/>
  <c r="AB2235"/>
  <c r="AB2215"/>
  <c r="AB2199"/>
  <c r="AB2187"/>
  <c r="AB2151"/>
  <c r="AB2135"/>
  <c r="AB2131"/>
  <c r="AB2123"/>
  <c r="AB2107"/>
  <c r="AB2087"/>
  <c r="AB2071"/>
  <c r="AB2067"/>
  <c r="AB2059"/>
  <c r="AB2007"/>
  <c r="AB2003"/>
  <c r="AB1995"/>
  <c r="AB1979"/>
  <c r="AB1959"/>
  <c r="AB1943"/>
  <c r="AB1939"/>
  <c r="AB1235"/>
  <c r="AB1231"/>
  <c r="AB1207"/>
  <c r="AB1151"/>
  <c r="G2208"/>
  <c r="AB2480"/>
  <c r="AB2476"/>
  <c r="AB2464"/>
  <c r="AB2460"/>
  <c r="AB2448"/>
  <c r="AB2444"/>
  <c r="AB1915"/>
  <c r="AB1895"/>
  <c r="AB1879"/>
  <c r="AB1875"/>
  <c r="AB1867"/>
  <c r="AB1851"/>
  <c r="AB1831"/>
  <c r="AB1791"/>
  <c r="AB1727"/>
  <c r="AB1703"/>
  <c r="AB1631"/>
  <c r="AB1607"/>
  <c r="AB1599"/>
  <c r="AB1567"/>
  <c r="AB1503"/>
  <c r="AB1479"/>
  <c r="AB1471"/>
  <c r="AB1439"/>
  <c r="AB1415"/>
  <c r="AB1375"/>
  <c r="AB1355"/>
  <c r="AB1311"/>
  <c r="AB1287"/>
  <c r="AB1271"/>
  <c r="AB1179"/>
  <c r="AB1163"/>
  <c r="AB1159"/>
  <c r="AB1143"/>
  <c r="AB1139"/>
  <c r="AB1111"/>
  <c r="AB1099"/>
  <c r="AB1091"/>
  <c r="AB1083"/>
  <c r="AB1075"/>
  <c r="AB1059"/>
  <c r="AB1055"/>
  <c r="AB1031"/>
  <c r="AB1019"/>
  <c r="AB959"/>
  <c r="AB2432"/>
  <c r="AB2428"/>
  <c r="AB2416"/>
  <c r="AB2412"/>
  <c r="AB2400"/>
  <c r="AB2396"/>
  <c r="AB2384"/>
  <c r="AB2380"/>
  <c r="AB2368"/>
  <c r="AB2364"/>
  <c r="AB2356"/>
  <c r="AB2352"/>
  <c r="AB2348"/>
  <c r="AB2336"/>
  <c r="AB2332"/>
  <c r="AB2324"/>
  <c r="AB2320"/>
  <c r="AB2316"/>
  <c r="AB2304"/>
  <c r="AB2300"/>
  <c r="AB2296"/>
  <c r="AB2292"/>
  <c r="AB2288"/>
  <c r="AB2284"/>
  <c r="AB2272"/>
  <c r="AB2268"/>
  <c r="AB2256"/>
  <c r="AB2252"/>
  <c r="AB2248"/>
  <c r="AB2240"/>
  <c r="AB2236"/>
  <c r="AB2232"/>
  <c r="AB2228"/>
  <c r="AB2224"/>
  <c r="AB2220"/>
  <c r="AB2212"/>
  <c r="AB2208"/>
  <c r="AB2204"/>
  <c r="AB2196"/>
  <c r="AB2192"/>
  <c r="AB2176"/>
  <c r="AB2172"/>
  <c r="AB2168"/>
  <c r="AB2164"/>
  <c r="AB2156"/>
  <c r="AB2152"/>
  <c r="AB2148"/>
  <c r="AB2140"/>
  <c r="AB2132"/>
  <c r="AB2124"/>
  <c r="AB2120"/>
  <c r="AB2108"/>
  <c r="AB2104"/>
  <c r="AB2100"/>
  <c r="AB2092"/>
  <c r="AB2088"/>
  <c r="AB2076"/>
  <c r="AB2060"/>
  <c r="AB2044"/>
  <c r="AB2036"/>
  <c r="AB2028"/>
  <c r="AB2024"/>
  <c r="AB2020"/>
  <c r="AB2012"/>
  <c r="AB2000"/>
  <c r="AB1992"/>
  <c r="AB1988"/>
  <c r="AB1980"/>
  <c r="AB1976"/>
  <c r="AB1968"/>
  <c r="AB1956"/>
  <c r="AB1948"/>
  <c r="AB1936"/>
  <c r="AB1928"/>
  <c r="AB1924"/>
  <c r="AB1916"/>
  <c r="AB1904"/>
  <c r="AB1892"/>
  <c r="AB1884"/>
  <c r="AB1876"/>
  <c r="AB1864"/>
  <c r="AB1860"/>
  <c r="AB1852"/>
  <c r="AB1848"/>
  <c r="AB1840"/>
  <c r="AB1836"/>
  <c r="AB1828"/>
  <c r="AB1820"/>
  <c r="AB1796"/>
  <c r="AB1788"/>
  <c r="AB1772"/>
  <c r="AB1756"/>
  <c r="AB1748"/>
  <c r="AB1732"/>
  <c r="AB1724"/>
  <c r="AB1708"/>
  <c r="AB1700"/>
  <c r="AB1692"/>
  <c r="AB1668"/>
  <c r="AB1660"/>
  <c r="AB1636"/>
  <c r="AB1628"/>
  <c r="AB1620"/>
  <c r="AB1612"/>
  <c r="AB1604"/>
  <c r="AB1596"/>
  <c r="AB1580"/>
  <c r="AB1572"/>
  <c r="AB1564"/>
  <c r="AB1548"/>
  <c r="AB1540"/>
  <c r="AB1532"/>
  <c r="AB1508"/>
  <c r="AB1500"/>
  <c r="AB1484"/>
  <c r="AB1476"/>
  <c r="AB1468"/>
  <c r="AB1444"/>
  <c r="AB1436"/>
  <c r="AB1432"/>
  <c r="AB1428"/>
  <c r="AB1424"/>
  <c r="AB1420"/>
  <c r="AB1416"/>
  <c r="AB1412"/>
  <c r="AB1408"/>
  <c r="AB1404"/>
  <c r="AB1400"/>
  <c r="AB1396"/>
  <c r="AB1392"/>
  <c r="AB1388"/>
  <c r="AB1384"/>
  <c r="AB1380"/>
  <c r="AB1376"/>
  <c r="AB1372"/>
  <c r="AB1368"/>
  <c r="AB1364"/>
  <c r="AB1360"/>
  <c r="AB1356"/>
  <c r="AB1340"/>
  <c r="AB1332"/>
  <c r="AB1324"/>
  <c r="AB1292"/>
  <c r="AB1276"/>
  <c r="AB1268"/>
  <c r="AB1260"/>
  <c r="AB1228"/>
  <c r="AB1204"/>
  <c r="AB1196"/>
  <c r="AB1164"/>
  <c r="AB1160"/>
  <c r="AB1148"/>
  <c r="AB1144"/>
  <c r="AB1140"/>
  <c r="AB1132"/>
  <c r="AB1116"/>
  <c r="AB1100"/>
  <c r="AB1088"/>
  <c r="AB1076"/>
  <c r="AB1068"/>
  <c r="AB1036"/>
  <c r="AB1020"/>
  <c r="AB864"/>
  <c r="AB840"/>
  <c r="AB824"/>
  <c r="AB620"/>
  <c r="AB616"/>
  <c r="AB584"/>
  <c r="AB580"/>
  <c r="G409"/>
  <c r="B49" i="4"/>
  <c r="A34" i="6" s="1"/>
  <c r="B81" i="4"/>
  <c r="A58" i="6" s="1"/>
  <c r="B71" i="4"/>
  <c r="A51" i="6" s="1"/>
  <c r="B79" i="4"/>
  <c r="A56" i="6" s="1"/>
  <c r="J10"/>
  <c r="I4" i="5"/>
  <c r="I21" i="6"/>
  <c r="C21" i="3"/>
  <c r="N4" i="5"/>
  <c r="J47" i="6"/>
  <c r="I31"/>
  <c r="J30"/>
  <c r="I59"/>
  <c r="C22" i="3"/>
  <c r="I17" i="6"/>
  <c r="J15"/>
  <c r="J43"/>
  <c r="I26"/>
  <c r="I47"/>
  <c r="G4" i="8"/>
  <c r="B40" i="4"/>
  <c r="B58" s="1"/>
  <c r="A42" i="6" s="1"/>
  <c r="I66"/>
  <c r="C20" i="3"/>
  <c r="C24"/>
  <c r="I28" i="6"/>
  <c r="J16"/>
  <c r="A1" i="8"/>
  <c r="G25" i="4"/>
  <c r="G43" s="1"/>
  <c r="I54" i="6"/>
  <c r="J25"/>
  <c r="J23"/>
  <c r="C30" i="3"/>
  <c r="I41" i="6"/>
  <c r="B73" i="4"/>
  <c r="A53" i="6" s="1"/>
  <c r="J11"/>
  <c r="D4" i="8"/>
  <c r="B8" i="4"/>
  <c r="A4" i="6" s="1"/>
  <c r="C29" i="3"/>
  <c r="G3" i="5"/>
  <c r="A1" i="6"/>
  <c r="I9"/>
  <c r="I16"/>
  <c r="K4" i="5"/>
  <c r="Q4"/>
  <c r="D4"/>
  <c r="J41" i="6"/>
  <c r="J52"/>
  <c r="J55"/>
  <c r="C3"/>
  <c r="J8"/>
  <c r="H4" i="5"/>
  <c r="J4"/>
  <c r="C14" i="3"/>
  <c r="I50" i="6"/>
  <c r="I32"/>
  <c r="B13" i="4"/>
  <c r="C18" i="3"/>
  <c r="J9" i="6"/>
  <c r="J61"/>
  <c r="I15"/>
  <c r="D1"/>
  <c r="I18"/>
  <c r="B55" i="4"/>
  <c r="A39" i="6" s="1"/>
  <c r="B43" i="4"/>
  <c r="A29" i="6" s="1"/>
  <c r="B61" i="4"/>
  <c r="A44" i="6" s="1"/>
  <c r="J59"/>
  <c r="C15" i="3"/>
  <c r="J2" i="5"/>
  <c r="C19" i="3"/>
  <c r="B1001" i="7"/>
  <c r="B67" i="4"/>
  <c r="C4" i="5"/>
  <c r="I30" i="6"/>
  <c r="A75" i="2"/>
  <c r="P4" i="5"/>
  <c r="B10" i="4"/>
  <c r="A6" i="6" s="1"/>
  <c r="J32"/>
  <c r="C16" i="3"/>
  <c r="C23"/>
  <c r="I40" i="6"/>
  <c r="J36"/>
  <c r="I4"/>
  <c r="A4" i="8"/>
  <c r="A87" i="4"/>
  <c r="I58" i="6"/>
  <c r="B27" i="4"/>
  <c r="B33" s="1"/>
  <c r="A21" i="6" s="1"/>
  <c r="C6" i="3"/>
  <c r="J7" i="6"/>
  <c r="I4" i="4"/>
  <c r="B3" i="5"/>
  <c r="J50" i="6"/>
  <c r="C17" i="3"/>
  <c r="C3"/>
  <c r="C9"/>
  <c r="A38" i="2"/>
  <c r="B5" i="3"/>
  <c r="B9"/>
  <c r="B13"/>
  <c r="B17"/>
  <c r="B21"/>
  <c r="B25"/>
  <c r="B29"/>
  <c r="B10"/>
  <c r="B14"/>
  <c r="B18"/>
  <c r="B26"/>
  <c r="B11"/>
  <c r="B19"/>
  <c r="B27"/>
  <c r="B6"/>
  <c r="B7"/>
  <c r="B8"/>
  <c r="B12"/>
  <c r="B16"/>
  <c r="B20"/>
  <c r="B24"/>
  <c r="B28"/>
  <c r="B22"/>
  <c r="B30"/>
  <c r="B15"/>
  <c r="B23"/>
  <c r="G365" i="5"/>
  <c r="V2493"/>
  <c r="J2493" s="1"/>
  <c r="V2477"/>
  <c r="G2477" s="1"/>
  <c r="V2469"/>
  <c r="G2469" s="1"/>
  <c r="V2441"/>
  <c r="E2441" s="1"/>
  <c r="X2441" s="1"/>
  <c r="V2433"/>
  <c r="G2433" s="1"/>
  <c r="V2425"/>
  <c r="E2425" s="1"/>
  <c r="X2425" s="1"/>
  <c r="V2421"/>
  <c r="J2421" s="1"/>
  <c r="V2417"/>
  <c r="F2417" s="1"/>
  <c r="V2409"/>
  <c r="E2409" s="1"/>
  <c r="X2409" s="1"/>
  <c r="V2405"/>
  <c r="J2405" s="1"/>
  <c r="V2361"/>
  <c r="E2361" s="1"/>
  <c r="X2361" s="1"/>
  <c r="V2357"/>
  <c r="F2357" s="1"/>
  <c r="V2321"/>
  <c r="H2321" s="1"/>
  <c r="V2309"/>
  <c r="I2309" s="1"/>
  <c r="V2305"/>
  <c r="G2305" s="1"/>
  <c r="V2297"/>
  <c r="I2297" s="1"/>
  <c r="V2273"/>
  <c r="F2273" s="1"/>
  <c r="V2257"/>
  <c r="E2257" s="1"/>
  <c r="X2257" s="1"/>
  <c r="V2253"/>
  <c r="E2253" s="1"/>
  <c r="X2253" s="1"/>
  <c r="V2245"/>
  <c r="E2245" s="1"/>
  <c r="X2245" s="1"/>
  <c r="V2233"/>
  <c r="F2233" s="1"/>
  <c r="V2221"/>
  <c r="F2221" s="1"/>
  <c r="V2217"/>
  <c r="E2217" s="1"/>
  <c r="X2217" s="1"/>
  <c r="V2213"/>
  <c r="J2213" s="1"/>
  <c r="V2201"/>
  <c r="H2201" s="1"/>
  <c r="V2197"/>
  <c r="J2197" s="1"/>
  <c r="V2193"/>
  <c r="I2193" s="1"/>
  <c r="V2189"/>
  <c r="I2189" s="1"/>
  <c r="V2145"/>
  <c r="G2145" s="1"/>
  <c r="V2141"/>
  <c r="F2141" s="1"/>
  <c r="V2097"/>
  <c r="G2097" s="1"/>
  <c r="V2073"/>
  <c r="E2073" s="1"/>
  <c r="X2073" s="1"/>
  <c r="V2061"/>
  <c r="J2061" s="1"/>
  <c r="V2053"/>
  <c r="H2053" s="1"/>
  <c r="V2033"/>
  <c r="E2033" s="1"/>
  <c r="X2033" s="1"/>
  <c r="V2029"/>
  <c r="F2029" s="1"/>
  <c r="V2025"/>
  <c r="E2025" s="1"/>
  <c r="X2025" s="1"/>
  <c r="V1993"/>
  <c r="H1993" s="1"/>
  <c r="V1977"/>
  <c r="J1977" s="1"/>
  <c r="V1965"/>
  <c r="G1965" s="1"/>
  <c r="V1957"/>
  <c r="H1957" s="1"/>
  <c r="V1929"/>
  <c r="F1929" s="1"/>
  <c r="V1913"/>
  <c r="R1913" s="1"/>
  <c r="V1893"/>
  <c r="G1893" s="1"/>
  <c r="V1889"/>
  <c r="F1889" s="1"/>
  <c r="V1877"/>
  <c r="J1877" s="1"/>
  <c r="V1853"/>
  <c r="J1853" s="1"/>
  <c r="V1793"/>
  <c r="G1793" s="1"/>
  <c r="V1765"/>
  <c r="F1765" s="1"/>
  <c r="V1737"/>
  <c r="J1737" s="1"/>
  <c r="V1729"/>
  <c r="G1729" s="1"/>
  <c r="V1713"/>
  <c r="E1713" s="1"/>
  <c r="X1713" s="1"/>
  <c r="V1709"/>
  <c r="I1709" s="1"/>
  <c r="V1637"/>
  <c r="R1637" s="1"/>
  <c r="V1633"/>
  <c r="J1633" s="1"/>
  <c r="V1621"/>
  <c r="H1621" s="1"/>
  <c r="V1617"/>
  <c r="G1617" s="1"/>
  <c r="V1613"/>
  <c r="H1613" s="1"/>
  <c r="V1605"/>
  <c r="F1605" s="1"/>
  <c r="V1585"/>
  <c r="J1585" s="1"/>
  <c r="V1557"/>
  <c r="J1557" s="1"/>
  <c r="V1553"/>
  <c r="H1553" s="1"/>
  <c r="V1545"/>
  <c r="E1545" s="1"/>
  <c r="X1545" s="1"/>
  <c r="V1521"/>
  <c r="G1521" s="1"/>
  <c r="V1505"/>
  <c r="R1505" s="1"/>
  <c r="V1469"/>
  <c r="E1469" s="1"/>
  <c r="X1469" s="1"/>
  <c r="V1449"/>
  <c r="I1449" s="1"/>
  <c r="V1417"/>
  <c r="F1417" s="1"/>
  <c r="V1353"/>
  <c r="F1353" s="1"/>
  <c r="V1281"/>
  <c r="J1281" s="1"/>
  <c r="V1257"/>
  <c r="R1257" s="1"/>
  <c r="V1229"/>
  <c r="J1229" s="1"/>
  <c r="V1217"/>
  <c r="H1217" s="1"/>
  <c r="V1201"/>
  <c r="E1201" s="1"/>
  <c r="X1201" s="1"/>
  <c r="V1193"/>
  <c r="G1193" s="1"/>
  <c r="V1169"/>
  <c r="F1169" s="1"/>
  <c r="V1149"/>
  <c r="J1149" s="1"/>
  <c r="V1141"/>
  <c r="R1141" s="1"/>
  <c r="V1137"/>
  <c r="I1137" s="1"/>
  <c r="V1121"/>
  <c r="H1121" s="1"/>
  <c r="V1089"/>
  <c r="J1089" s="1"/>
  <c r="V1073"/>
  <c r="E1073" s="1"/>
  <c r="X1073" s="1"/>
  <c r="V1065"/>
  <c r="I1065" s="1"/>
  <c r="V1057"/>
  <c r="H1057" s="1"/>
  <c r="V1033"/>
  <c r="E1033" s="1"/>
  <c r="X1033" s="1"/>
  <c r="V1021"/>
  <c r="G1021" s="1"/>
  <c r="V981"/>
  <c r="F981" s="1"/>
  <c r="V961"/>
  <c r="J961" s="1"/>
  <c r="V957"/>
  <c r="G957" s="1"/>
  <c r="V945"/>
  <c r="I945" s="1"/>
  <c r="V941"/>
  <c r="I941" s="1"/>
  <c r="V933"/>
  <c r="I933" s="1"/>
  <c r="V929"/>
  <c r="G929" s="1"/>
  <c r="V925"/>
  <c r="G925" s="1"/>
  <c r="V921"/>
  <c r="E921" s="1"/>
  <c r="X921" s="1"/>
  <c r="V881"/>
  <c r="G881" s="1"/>
  <c r="V873"/>
  <c r="R873" s="1"/>
  <c r="V825"/>
  <c r="R825" s="1"/>
  <c r="V821"/>
  <c r="R821" s="1"/>
  <c r="V817"/>
  <c r="R817" s="1"/>
  <c r="V801"/>
  <c r="H801" s="1"/>
  <c r="V793"/>
  <c r="H793" s="1"/>
  <c r="V777"/>
  <c r="G777" s="1"/>
  <c r="V761"/>
  <c r="G761" s="1"/>
  <c r="V689"/>
  <c r="I689" s="1"/>
  <c r="V669"/>
  <c r="J669" s="1"/>
  <c r="V661"/>
  <c r="G661" s="1"/>
  <c r="V637"/>
  <c r="G637" s="1"/>
  <c r="V629"/>
  <c r="E629" s="1"/>
  <c r="X629" s="1"/>
  <c r="V569"/>
  <c r="I569" s="1"/>
  <c r="V561"/>
  <c r="R561" s="1"/>
  <c r="V559"/>
  <c r="H559" s="1"/>
  <c r="V557"/>
  <c r="J557" s="1"/>
  <c r="V553"/>
  <c r="G553" s="1"/>
  <c r="V551"/>
  <c r="V549"/>
  <c r="F549" s="1"/>
  <c r="V547"/>
  <c r="F547" s="1"/>
  <c r="V545"/>
  <c r="F545" s="1"/>
  <c r="V541"/>
  <c r="V537"/>
  <c r="V535"/>
  <c r="E535" s="1"/>
  <c r="X535" s="1"/>
  <c r="V533"/>
  <c r="R533" s="1"/>
  <c r="V529"/>
  <c r="V525"/>
  <c r="R525" s="1"/>
  <c r="V521"/>
  <c r="V519"/>
  <c r="F519" s="1"/>
  <c r="V517"/>
  <c r="V515"/>
  <c r="J515" s="1"/>
  <c r="V513"/>
  <c r="H513" s="1"/>
  <c r="V505"/>
  <c r="H505" s="1"/>
  <c r="V503"/>
  <c r="E503" s="1"/>
  <c r="X503" s="1"/>
  <c r="V501"/>
  <c r="G501" s="1"/>
  <c r="V497"/>
  <c r="J497" s="1"/>
  <c r="V493"/>
  <c r="I493" s="1"/>
  <c r="V489"/>
  <c r="V487"/>
  <c r="I487" s="1"/>
  <c r="V485"/>
  <c r="V481"/>
  <c r="J481" s="1"/>
  <c r="V477"/>
  <c r="G477" s="1"/>
  <c r="V473"/>
  <c r="J473" s="1"/>
  <c r="V471"/>
  <c r="E471" s="1"/>
  <c r="X471" s="1"/>
  <c r="V469"/>
  <c r="I469" s="1"/>
  <c r="V465"/>
  <c r="V461"/>
  <c r="R461" s="1"/>
  <c r="V457"/>
  <c r="E457" s="1"/>
  <c r="X457" s="1"/>
  <c r="V453"/>
  <c r="H453" s="1"/>
  <c r="V449"/>
  <c r="V445"/>
  <c r="V439"/>
  <c r="E439" s="1"/>
  <c r="X439" s="1"/>
  <c r="V433"/>
  <c r="V429"/>
  <c r="V425"/>
  <c r="H425" s="1"/>
  <c r="V423"/>
  <c r="F423" s="1"/>
  <c r="V421"/>
  <c r="F421" s="1"/>
  <c r="V417"/>
  <c r="V411"/>
  <c r="J411" s="1"/>
  <c r="V403"/>
  <c r="E403" s="1"/>
  <c r="X403" s="1"/>
  <c r="V395"/>
  <c r="E395" s="1"/>
  <c r="X395" s="1"/>
  <c r="V387"/>
  <c r="V379"/>
  <c r="G379" s="1"/>
  <c r="V371"/>
  <c r="R371" s="1"/>
  <c r="V363"/>
  <c r="V347"/>
  <c r="V339"/>
  <c r="J339" s="1"/>
  <c r="V331"/>
  <c r="F331" s="1"/>
  <c r="V323"/>
  <c r="V299"/>
  <c r="V291"/>
  <c r="H291" s="1"/>
  <c r="V283"/>
  <c r="J283" s="1"/>
  <c r="V275"/>
  <c r="V259"/>
  <c r="V2480"/>
  <c r="V2452"/>
  <c r="R2452" s="1"/>
  <c r="V2372"/>
  <c r="R2372" s="1"/>
  <c r="V2368"/>
  <c r="F2368" s="1"/>
  <c r="V2348"/>
  <c r="V2328"/>
  <c r="E2328" s="1"/>
  <c r="X2328" s="1"/>
  <c r="V2324"/>
  <c r="G2324" s="1"/>
  <c r="V2320"/>
  <c r="E2320" s="1"/>
  <c r="X2320" s="1"/>
  <c r="V2296"/>
  <c r="G2296" s="1"/>
  <c r="V2292"/>
  <c r="V2260"/>
  <c r="E2260" s="1"/>
  <c r="X2260" s="1"/>
  <c r="V2232"/>
  <c r="H2232" s="1"/>
  <c r="V2228"/>
  <c r="H2228" s="1"/>
  <c r="V2212"/>
  <c r="V2200"/>
  <c r="H2200" s="1"/>
  <c r="V2192"/>
  <c r="G2192" s="1"/>
  <c r="V2184"/>
  <c r="V2180"/>
  <c r="I2180" s="1"/>
  <c r="V2172"/>
  <c r="J2172" s="1"/>
  <c r="V2164"/>
  <c r="G2164" s="1"/>
  <c r="V2132"/>
  <c r="G2132" s="1"/>
  <c r="V2116"/>
  <c r="V2112"/>
  <c r="I2112" s="1"/>
  <c r="V2104"/>
  <c r="I2104" s="1"/>
  <c r="V2096"/>
  <c r="V2076"/>
  <c r="V2060"/>
  <c r="H2060" s="1"/>
  <c r="V2052"/>
  <c r="J2052" s="1"/>
  <c r="V2036"/>
  <c r="V2004"/>
  <c r="V2000"/>
  <c r="J2000" s="1"/>
  <c r="V1956"/>
  <c r="G1956" s="1"/>
  <c r="V1952"/>
  <c r="R1952" s="1"/>
  <c r="V1940"/>
  <c r="V1920"/>
  <c r="I1920" s="1"/>
  <c r="V1916"/>
  <c r="H1916" s="1"/>
  <c r="V1908"/>
  <c r="F1908" s="1"/>
  <c r="V1868"/>
  <c r="G1868" s="1"/>
  <c r="V1860"/>
  <c r="G1860" s="1"/>
  <c r="V1844"/>
  <c r="R1844" s="1"/>
  <c r="V1804"/>
  <c r="V1796"/>
  <c r="V1788"/>
  <c r="E1788" s="1"/>
  <c r="X1788" s="1"/>
  <c r="V1776"/>
  <c r="G1776" s="1"/>
  <c r="V1760"/>
  <c r="J1760" s="1"/>
  <c r="V1752"/>
  <c r="V1728"/>
  <c r="H1728" s="1"/>
  <c r="V1704"/>
  <c r="I1704" s="1"/>
  <c r="V1700"/>
  <c r="V1696"/>
  <c r="F1696" s="1"/>
  <c r="V1692"/>
  <c r="J1692" s="1"/>
  <c r="V1684"/>
  <c r="G1684" s="1"/>
  <c r="V1672"/>
  <c r="E1672" s="1"/>
  <c r="X1672" s="1"/>
  <c r="V1668"/>
  <c r="J1668" s="1"/>
  <c r="V1624"/>
  <c r="R1624" s="1"/>
  <c r="V1596"/>
  <c r="J1596" s="1"/>
  <c r="V1584"/>
  <c r="V1564"/>
  <c r="V1556"/>
  <c r="F1556" s="1"/>
  <c r="V1524"/>
  <c r="E1524" s="1"/>
  <c r="X1524" s="1"/>
  <c r="V1452"/>
  <c r="V1448"/>
  <c r="V1444"/>
  <c r="J1444" s="1"/>
  <c r="V1336"/>
  <c r="H1336" s="1"/>
  <c r="V1320"/>
  <c r="V1308"/>
  <c r="V1272"/>
  <c r="R1272" s="1"/>
  <c r="V1244"/>
  <c r="E1244" s="1"/>
  <c r="X1244" s="1"/>
  <c r="V1240"/>
  <c r="V1212"/>
  <c r="V1184"/>
  <c r="E1184" s="1"/>
  <c r="X1184" s="1"/>
  <c r="V1128"/>
  <c r="H1128" s="1"/>
  <c r="V1084"/>
  <c r="G1084" s="1"/>
  <c r="V1072"/>
  <c r="E1072" s="1"/>
  <c r="X1072" s="1"/>
  <c r="V1052"/>
  <c r="H1052" s="1"/>
  <c r="V1016"/>
  <c r="R1016" s="1"/>
  <c r="V1012"/>
  <c r="G1012" s="1"/>
  <c r="V1008"/>
  <c r="V1004"/>
  <c r="R1004" s="1"/>
  <c r="V996"/>
  <c r="H996" s="1"/>
  <c r="V992"/>
  <c r="V988"/>
  <c r="V984"/>
  <c r="G984" s="1"/>
  <c r="V980"/>
  <c r="G980" s="1"/>
  <c r="V972"/>
  <c r="G972" s="1"/>
  <c r="V968"/>
  <c r="V964"/>
  <c r="I964" s="1"/>
  <c r="V952"/>
  <c r="H952" s="1"/>
  <c r="V948"/>
  <c r="V944"/>
  <c r="V940"/>
  <c r="H940" s="1"/>
  <c r="V936"/>
  <c r="R936" s="1"/>
  <c r="V932"/>
  <c r="F932" s="1"/>
  <c r="V928"/>
  <c r="V920"/>
  <c r="J920" s="1"/>
  <c r="V916"/>
  <c r="I916" s="1"/>
  <c r="V912"/>
  <c r="R912" s="1"/>
  <c r="V908"/>
  <c r="V904"/>
  <c r="E904" s="1"/>
  <c r="X904" s="1"/>
  <c r="V896"/>
  <c r="E896" s="1"/>
  <c r="X896" s="1"/>
  <c r="V892"/>
  <c r="J892" s="1"/>
  <c r="V888"/>
  <c r="V876"/>
  <c r="E876" s="1"/>
  <c r="X876" s="1"/>
  <c r="V872"/>
  <c r="F872" s="1"/>
  <c r="V868"/>
  <c r="H868" s="1"/>
  <c r="V860"/>
  <c r="V856"/>
  <c r="R856" s="1"/>
  <c r="V852"/>
  <c r="G852" s="1"/>
  <c r="V848"/>
  <c r="E848" s="1"/>
  <c r="X848" s="1"/>
  <c r="V832"/>
  <c r="G832" s="1"/>
  <c r="V824"/>
  <c r="I824" s="1"/>
  <c r="V820"/>
  <c r="F820" s="1"/>
  <c r="V816"/>
  <c r="H816" s="1"/>
  <c r="V812"/>
  <c r="V808"/>
  <c r="R808" s="1"/>
  <c r="V800"/>
  <c r="V796"/>
  <c r="I796" s="1"/>
  <c r="V788"/>
  <c r="V776"/>
  <c r="I776" s="1"/>
  <c r="V768"/>
  <c r="I768" s="1"/>
  <c r="V764"/>
  <c r="H764" s="1"/>
  <c r="V760"/>
  <c r="V756"/>
  <c r="G756" s="1"/>
  <c r="V752"/>
  <c r="V744"/>
  <c r="G744" s="1"/>
  <c r="V740"/>
  <c r="V736"/>
  <c r="H736" s="1"/>
  <c r="V732"/>
  <c r="R732" s="1"/>
  <c r="V728"/>
  <c r="E728" s="1"/>
  <c r="X728" s="1"/>
  <c r="V720"/>
  <c r="V712"/>
  <c r="R712" s="1"/>
  <c r="V708"/>
  <c r="G708" s="1"/>
  <c r="V700"/>
  <c r="F700" s="1"/>
  <c r="V692"/>
  <c r="V688"/>
  <c r="I688" s="1"/>
  <c r="V684"/>
  <c r="G684" s="1"/>
  <c r="V680"/>
  <c r="F680" s="1"/>
  <c r="V676"/>
  <c r="V668"/>
  <c r="R668" s="1"/>
  <c r="V664"/>
  <c r="F664" s="1"/>
  <c r="V660"/>
  <c r="F660" s="1"/>
  <c r="V656"/>
  <c r="V652"/>
  <c r="F652" s="1"/>
  <c r="V648"/>
  <c r="H648" s="1"/>
  <c r="V644"/>
  <c r="I644" s="1"/>
  <c r="V640"/>
  <c r="V636"/>
  <c r="H636" s="1"/>
  <c r="V628"/>
  <c r="R628" s="1"/>
  <c r="V624"/>
  <c r="J624" s="1"/>
  <c r="V616"/>
  <c r="V612"/>
  <c r="H612" s="1"/>
  <c r="V608"/>
  <c r="R608" s="1"/>
  <c r="V604"/>
  <c r="V600"/>
  <c r="V596"/>
  <c r="R596" s="1"/>
  <c r="V592"/>
  <c r="F592" s="1"/>
  <c r="V588"/>
  <c r="J588" s="1"/>
  <c r="V584"/>
  <c r="R584" s="1"/>
  <c r="V580"/>
  <c r="F580" s="1"/>
  <c r="V576"/>
  <c r="J576" s="1"/>
  <c r="V572"/>
  <c r="G572" s="1"/>
  <c r="V568"/>
  <c r="J568" s="1"/>
  <c r="V564"/>
  <c r="I564" s="1"/>
  <c r="G383"/>
  <c r="G305"/>
  <c r="V2491"/>
  <c r="V2483"/>
  <c r="I2483" s="1"/>
  <c r="V2459"/>
  <c r="R2459" s="1"/>
  <c r="V2419"/>
  <c r="V2411"/>
  <c r="V2399"/>
  <c r="E2399" s="1"/>
  <c r="X2399" s="1"/>
  <c r="V2383"/>
  <c r="V2367"/>
  <c r="V2355"/>
  <c r="H2355" s="1"/>
  <c r="V2347"/>
  <c r="H2347" s="1"/>
  <c r="V2307"/>
  <c r="V2291"/>
  <c r="H2291" s="1"/>
  <c r="V2275"/>
  <c r="I2275" s="1"/>
  <c r="V2267"/>
  <c r="F2267" s="1"/>
  <c r="V2243"/>
  <c r="V2223"/>
  <c r="R2223" s="1"/>
  <c r="V2219"/>
  <c r="G2219" s="1"/>
  <c r="V2207"/>
  <c r="F2207" s="1"/>
  <c r="V2195"/>
  <c r="V2179"/>
  <c r="V2167"/>
  <c r="H2167" s="1"/>
  <c r="V2143"/>
  <c r="J2143" s="1"/>
  <c r="V2139"/>
  <c r="V2127"/>
  <c r="V2103"/>
  <c r="V2075"/>
  <c r="H2075" s="1"/>
  <c r="V2063"/>
  <c r="G2063" s="1"/>
  <c r="V2039"/>
  <c r="G2039" s="1"/>
  <c r="V2027"/>
  <c r="G2027" s="1"/>
  <c r="V2023"/>
  <c r="I2023" s="1"/>
  <c r="V2019"/>
  <c r="V2011"/>
  <c r="V1999"/>
  <c r="G1999" s="1"/>
  <c r="V1975"/>
  <c r="E1975" s="1"/>
  <c r="X1975" s="1"/>
  <c r="V1967"/>
  <c r="V1907"/>
  <c r="H1907" s="1"/>
  <c r="V1899"/>
  <c r="G1899" s="1"/>
  <c r="V1883"/>
  <c r="I1883" s="1"/>
  <c r="V1871"/>
  <c r="I1871" s="1"/>
  <c r="V1859"/>
  <c r="H1859" s="1"/>
  <c r="V1847"/>
  <c r="R1847" s="1"/>
  <c r="V1843"/>
  <c r="I1843" s="1"/>
  <c r="V1819"/>
  <c r="V1811"/>
  <c r="V1807"/>
  <c r="J1807" s="1"/>
  <c r="V1799"/>
  <c r="V1755"/>
  <c r="V1747"/>
  <c r="V1743"/>
  <c r="V1739"/>
  <c r="I1739" s="1"/>
  <c r="V1735"/>
  <c r="V1723"/>
  <c r="E1723" s="1"/>
  <c r="X1723" s="1"/>
  <c r="V1715"/>
  <c r="V1695"/>
  <c r="G1695" s="1"/>
  <c r="V1663"/>
  <c r="V1647"/>
  <c r="R1647" s="1"/>
  <c r="V1643"/>
  <c r="J1643" s="1"/>
  <c r="V1639"/>
  <c r="I1639" s="1"/>
  <c r="V1583"/>
  <c r="V1571"/>
  <c r="V1559"/>
  <c r="J1559" s="1"/>
  <c r="V1555"/>
  <c r="F1555" s="1"/>
  <c r="V1535"/>
  <c r="V1531"/>
  <c r="H1531" s="1"/>
  <c r="V1523"/>
  <c r="E1523" s="1"/>
  <c r="X1523" s="1"/>
  <c r="V1519"/>
  <c r="F1519" s="1"/>
  <c r="V1507"/>
  <c r="F1507" s="1"/>
  <c r="V1495"/>
  <c r="V1491"/>
  <c r="R1491" s="1"/>
  <c r="V1487"/>
  <c r="G1487" s="1"/>
  <c r="V1475"/>
  <c r="E1475" s="1"/>
  <c r="X1475" s="1"/>
  <c r="V1463"/>
  <c r="V1443"/>
  <c r="V1419"/>
  <c r="I1419" s="1"/>
  <c r="V1399"/>
  <c r="V1395"/>
  <c r="F1395" s="1"/>
  <c r="V1391"/>
  <c r="R1391" s="1"/>
  <c r="V1387"/>
  <c r="E1387" s="1"/>
  <c r="X1387" s="1"/>
  <c r="V1383"/>
  <c r="V1371"/>
  <c r="V1367"/>
  <c r="E1367" s="1"/>
  <c r="X1367" s="1"/>
  <c r="V1363"/>
  <c r="G1363" s="1"/>
  <c r="V1359"/>
  <c r="V1339"/>
  <c r="E1339" s="1"/>
  <c r="X1339" s="1"/>
  <c r="V1331"/>
  <c r="F1331" s="1"/>
  <c r="V1275"/>
  <c r="E1275" s="1"/>
  <c r="X1275" s="1"/>
  <c r="V1267"/>
  <c r="V1259"/>
  <c r="G1259" s="1"/>
  <c r="V1243"/>
  <c r="E1243" s="1"/>
  <c r="X1243" s="1"/>
  <c r="V1227"/>
  <c r="F1227" s="1"/>
  <c r="V1219"/>
  <c r="V1211"/>
  <c r="I1211" s="1"/>
  <c r="V1203"/>
  <c r="H1203" s="1"/>
  <c r="V1163"/>
  <c r="R1163" s="1"/>
  <c r="V1139"/>
  <c r="F1139" s="1"/>
  <c r="V1131"/>
  <c r="V1123"/>
  <c r="J1123" s="1"/>
  <c r="V1115"/>
  <c r="E1115" s="1"/>
  <c r="X1115" s="1"/>
  <c r="V1107"/>
  <c r="H1107" s="1"/>
  <c r="V1099"/>
  <c r="V1083"/>
  <c r="G1083" s="1"/>
  <c r="V1067"/>
  <c r="H1067" s="1"/>
  <c r="V1051"/>
  <c r="V1043"/>
  <c r="V1027"/>
  <c r="E1027" s="1"/>
  <c r="X1027" s="1"/>
  <c r="V1015"/>
  <c r="H1015" s="1"/>
  <c r="V1011"/>
  <c r="V1007"/>
  <c r="G1007" s="1"/>
  <c r="V1003"/>
  <c r="E1003" s="1"/>
  <c r="X1003" s="1"/>
  <c r="V999"/>
  <c r="G999" s="1"/>
  <c r="V991"/>
  <c r="V987"/>
  <c r="V979"/>
  <c r="J979" s="1"/>
  <c r="V963"/>
  <c r="I963" s="1"/>
  <c r="V959"/>
  <c r="V955"/>
  <c r="E955" s="1"/>
  <c r="X955" s="1"/>
  <c r="V951"/>
  <c r="E951" s="1"/>
  <c r="X951" s="1"/>
  <c r="V947"/>
  <c r="H947" s="1"/>
  <c r="V943"/>
  <c r="V939"/>
  <c r="J939" s="1"/>
  <c r="V935"/>
  <c r="E935" s="1"/>
  <c r="X935" s="1"/>
  <c r="V927"/>
  <c r="I927" s="1"/>
  <c r="V923"/>
  <c r="E923" s="1"/>
  <c r="X923" s="1"/>
  <c r="V915"/>
  <c r="V911"/>
  <c r="R911" s="1"/>
  <c r="V907"/>
  <c r="V903"/>
  <c r="V899"/>
  <c r="G899" s="1"/>
  <c r="V895"/>
  <c r="V891"/>
  <c r="J891" s="1"/>
  <c r="V887"/>
  <c r="E887" s="1"/>
  <c r="X887" s="1"/>
  <c r="V883"/>
  <c r="H883" s="1"/>
  <c r="V875"/>
  <c r="V871"/>
  <c r="J871" s="1"/>
  <c r="V867"/>
  <c r="J867" s="1"/>
  <c r="V859"/>
  <c r="G859" s="1"/>
  <c r="V851"/>
  <c r="V847"/>
  <c r="H847" s="1"/>
  <c r="V839"/>
  <c r="R839" s="1"/>
  <c r="V835"/>
  <c r="V831"/>
  <c r="V827"/>
  <c r="E827" s="1"/>
  <c r="X827" s="1"/>
  <c r="V823"/>
  <c r="H823" s="1"/>
  <c r="V819"/>
  <c r="J819" s="1"/>
  <c r="V815"/>
  <c r="V811"/>
  <c r="J811" s="1"/>
  <c r="V807"/>
  <c r="I807" s="1"/>
  <c r="V799"/>
  <c r="I799" s="1"/>
  <c r="V795"/>
  <c r="V787"/>
  <c r="G787" s="1"/>
  <c r="V783"/>
  <c r="F783" s="1"/>
  <c r="V779"/>
  <c r="V771"/>
  <c r="V763"/>
  <c r="H763" s="1"/>
  <c r="V759"/>
  <c r="F759" s="1"/>
  <c r="V743"/>
  <c r="J743" s="1"/>
  <c r="V719"/>
  <c r="V715"/>
  <c r="V707"/>
  <c r="V695"/>
  <c r="H695" s="1"/>
  <c r="V691"/>
  <c r="V687"/>
  <c r="J687" s="1"/>
  <c r="V683"/>
  <c r="G683" s="1"/>
  <c r="V667"/>
  <c r="R667" s="1"/>
  <c r="V663"/>
  <c r="V659"/>
  <c r="V651"/>
  <c r="F651" s="1"/>
  <c r="V647"/>
  <c r="G647" s="1"/>
  <c r="V643"/>
  <c r="V639"/>
  <c r="E639" s="1"/>
  <c r="X639" s="1"/>
  <c r="V627"/>
  <c r="J627" s="1"/>
  <c r="V615"/>
  <c r="I615" s="1"/>
  <c r="V611"/>
  <c r="V603"/>
  <c r="H603" s="1"/>
  <c r="V599"/>
  <c r="E599" s="1"/>
  <c r="X599" s="1"/>
  <c r="V595"/>
  <c r="J595" s="1"/>
  <c r="V591"/>
  <c r="V587"/>
  <c r="J587" s="1"/>
  <c r="V583"/>
  <c r="I583" s="1"/>
  <c r="V579"/>
  <c r="I579" s="1"/>
  <c r="V575"/>
  <c r="V571"/>
  <c r="V567"/>
  <c r="G567" s="1"/>
  <c r="V563"/>
  <c r="G381"/>
  <c r="V494"/>
  <c r="I494" s="1"/>
  <c r="V490"/>
  <c r="H490" s="1"/>
  <c r="V458"/>
  <c r="J458" s="1"/>
  <c r="V382"/>
  <c r="J382" s="1"/>
  <c r="V366"/>
  <c r="G366" s="1"/>
  <c r="V358"/>
  <c r="J358" s="1"/>
  <c r="V298"/>
  <c r="R298" s="1"/>
  <c r="V294"/>
  <c r="J294" s="1"/>
  <c r="V2482"/>
  <c r="J2482" s="1"/>
  <c r="V2350"/>
  <c r="R2350" s="1"/>
  <c r="V2334"/>
  <c r="E2334" s="1"/>
  <c r="X2334" s="1"/>
  <c r="V2274"/>
  <c r="R2274" s="1"/>
  <c r="V2006"/>
  <c r="G2006" s="1"/>
  <c r="V1986"/>
  <c r="E1986" s="1"/>
  <c r="X1986" s="1"/>
  <c r="V1966"/>
  <c r="H1966" s="1"/>
  <c r="V1962"/>
  <c r="E1962" s="1"/>
  <c r="X1962" s="1"/>
  <c r="V1958"/>
  <c r="R1958" s="1"/>
  <c r="V1926"/>
  <c r="F1926" s="1"/>
  <c r="V1922"/>
  <c r="E1922" s="1"/>
  <c r="X1922" s="1"/>
  <c r="V1878"/>
  <c r="E1878" s="1"/>
  <c r="X1878" s="1"/>
  <c r="V1866"/>
  <c r="R1866" s="1"/>
  <c r="V1838"/>
  <c r="F1838" s="1"/>
  <c r="V1826"/>
  <c r="H1826" s="1"/>
  <c r="V1790"/>
  <c r="G1790" s="1"/>
  <c r="V1750"/>
  <c r="I1750" s="1"/>
  <c r="V1746"/>
  <c r="J1746" s="1"/>
  <c r="V1742"/>
  <c r="G1742" s="1"/>
  <c r="V1738"/>
  <c r="E1738" s="1"/>
  <c r="X1738" s="1"/>
  <c r="V1710"/>
  <c r="G1710" s="1"/>
  <c r="V1666"/>
  <c r="I1666" s="1"/>
  <c r="V1642"/>
  <c r="I1642" s="1"/>
  <c r="V1638"/>
  <c r="G1638" s="1"/>
  <c r="V1590"/>
  <c r="E1590" s="1"/>
  <c r="X1590" s="1"/>
  <c r="V1578"/>
  <c r="G1578" s="1"/>
  <c r="V1574"/>
  <c r="R1574" s="1"/>
  <c r="V1566"/>
  <c r="I1566" s="1"/>
  <c r="V1558"/>
  <c r="H1558" s="1"/>
  <c r="V1526"/>
  <c r="F1526" s="1"/>
  <c r="V1518"/>
  <c r="J1518" s="1"/>
  <c r="V1506"/>
  <c r="H1506" s="1"/>
  <c r="V1490"/>
  <c r="R1490" s="1"/>
  <c r="V1470"/>
  <c r="E1470" s="1"/>
  <c r="X1470" s="1"/>
  <c r="V1466"/>
  <c r="G1466" s="1"/>
  <c r="V1442"/>
  <c r="H1442" s="1"/>
  <c r="V1430"/>
  <c r="G1430" s="1"/>
  <c r="V1414"/>
  <c r="H1414" s="1"/>
  <c r="V1406"/>
  <c r="G1406" s="1"/>
  <c r="V1402"/>
  <c r="G1402" s="1"/>
  <c r="V1390"/>
  <c r="G1390" s="1"/>
  <c r="V1358"/>
  <c r="E1358" s="1"/>
  <c r="X1358" s="1"/>
  <c r="V1350"/>
  <c r="F1350" s="1"/>
  <c r="V1322"/>
  <c r="H1322" s="1"/>
  <c r="V1302"/>
  <c r="J1302" s="1"/>
  <c r="V1278"/>
  <c r="G1278" s="1"/>
  <c r="V1274"/>
  <c r="J1274" s="1"/>
  <c r="V1238"/>
  <c r="R1238" s="1"/>
  <c r="V1230"/>
  <c r="H1230" s="1"/>
  <c r="V1210"/>
  <c r="I1210" s="1"/>
  <c r="V1174"/>
  <c r="G1174" s="1"/>
  <c r="V1150"/>
  <c r="I1150" s="1"/>
  <c r="V1130"/>
  <c r="E1130" s="1"/>
  <c r="X1130" s="1"/>
  <c r="V1090"/>
  <c r="R1090" s="1"/>
  <c r="V1046"/>
  <c r="F1046" s="1"/>
  <c r="V998"/>
  <c r="G998" s="1"/>
  <c r="V970"/>
  <c r="E970" s="1"/>
  <c r="X970" s="1"/>
  <c r="V966"/>
  <c r="F966" s="1"/>
  <c r="V950"/>
  <c r="G950" s="1"/>
  <c r="V946"/>
  <c r="R946" s="1"/>
  <c r="V930"/>
  <c r="H930" s="1"/>
  <c r="V922"/>
  <c r="J922" s="1"/>
  <c r="V902"/>
  <c r="E902" s="1"/>
  <c r="X902" s="1"/>
  <c r="V898"/>
  <c r="G898" s="1"/>
  <c r="V894"/>
  <c r="R894" s="1"/>
  <c r="V886"/>
  <c r="I886" s="1"/>
  <c r="V878"/>
  <c r="G878" s="1"/>
  <c r="V842"/>
  <c r="H842" s="1"/>
  <c r="V834"/>
  <c r="R834" s="1"/>
  <c r="V830"/>
  <c r="E830" s="1"/>
  <c r="X830" s="1"/>
  <c r="V826"/>
  <c r="I826" s="1"/>
  <c r="V818"/>
  <c r="J818" s="1"/>
  <c r="V786"/>
  <c r="J786" s="1"/>
  <c r="V778"/>
  <c r="I778" s="1"/>
  <c r="V774"/>
  <c r="I774" s="1"/>
  <c r="V770"/>
  <c r="I770" s="1"/>
  <c r="V758"/>
  <c r="F758" s="1"/>
  <c r="V754"/>
  <c r="H754" s="1"/>
  <c r="V746"/>
  <c r="J746" s="1"/>
  <c r="V702"/>
  <c r="F702" s="1"/>
  <c r="V686"/>
  <c r="R686" s="1"/>
  <c r="V670"/>
  <c r="H670" s="1"/>
  <c r="V666"/>
  <c r="E666" s="1"/>
  <c r="X666" s="1"/>
  <c r="V662"/>
  <c r="R662" s="1"/>
  <c r="V654"/>
  <c r="E654" s="1"/>
  <c r="X654" s="1"/>
  <c r="V650"/>
  <c r="R650" s="1"/>
  <c r="V630"/>
  <c r="H630" s="1"/>
  <c r="V598"/>
  <c r="I598" s="1"/>
  <c r="V582"/>
  <c r="J582" s="1"/>
  <c r="V578"/>
  <c r="F578" s="1"/>
  <c r="V570"/>
  <c r="J570" s="1"/>
  <c r="V562"/>
  <c r="I562" s="1"/>
  <c r="G507"/>
  <c r="AB2413"/>
  <c r="H455"/>
  <c r="E455"/>
  <c r="X455" s="1"/>
  <c r="I2098"/>
  <c r="R2034"/>
  <c r="AB2157"/>
  <c r="AB2077"/>
  <c r="AB1885"/>
  <c r="AB1789"/>
  <c r="AB1781"/>
  <c r="AB1693"/>
  <c r="AB1661"/>
  <c r="AB1657"/>
  <c r="AB1625"/>
  <c r="AB1589"/>
  <c r="AB1533"/>
  <c r="AB1529"/>
  <c r="AB1497"/>
  <c r="AB1493"/>
  <c r="AB1441"/>
  <c r="AB1437"/>
  <c r="AB1405"/>
  <c r="AB1401"/>
  <c r="AB1369"/>
  <c r="AB1345"/>
  <c r="AB1337"/>
  <c r="AB1297"/>
  <c r="AB1253"/>
  <c r="AB1213"/>
  <c r="AB1181"/>
  <c r="AB1145"/>
  <c r="AB1081"/>
  <c r="AB1069"/>
  <c r="AB1053"/>
  <c r="AB1017"/>
  <c r="R1263"/>
  <c r="R2388"/>
  <c r="G1879"/>
  <c r="H405"/>
  <c r="F469"/>
  <c r="I457"/>
  <c r="E539"/>
  <c r="X539" s="1"/>
  <c r="J325"/>
  <c r="F341"/>
  <c r="F1879"/>
  <c r="J1879"/>
  <c r="H2388"/>
  <c r="R1879"/>
  <c r="I277"/>
  <c r="E491"/>
  <c r="X491" s="1"/>
  <c r="H285"/>
  <c r="E373"/>
  <c r="X373" s="1"/>
  <c r="E475"/>
  <c r="X475" s="1"/>
  <c r="H481"/>
  <c r="H523"/>
  <c r="H397"/>
  <c r="I389"/>
  <c r="I317"/>
  <c r="I381"/>
  <c r="I261"/>
  <c r="I397"/>
  <c r="H293"/>
  <c r="F824"/>
  <c r="G325"/>
  <c r="G333"/>
  <c r="J269"/>
  <c r="F261"/>
  <c r="F459"/>
  <c r="F2428"/>
  <c r="H331"/>
  <c r="F371"/>
  <c r="G2310"/>
  <c r="R455"/>
  <c r="J535"/>
  <c r="J331"/>
  <c r="I2162"/>
  <c r="R1580"/>
  <c r="E2267"/>
  <c r="X2267" s="1"/>
  <c r="F455"/>
  <c r="G823"/>
  <c r="H1331"/>
  <c r="I2114"/>
  <c r="F535"/>
  <c r="E423"/>
  <c r="X423" s="1"/>
  <c r="J2098"/>
  <c r="G1207"/>
  <c r="I413"/>
  <c r="G427"/>
  <c r="R333"/>
  <c r="G405"/>
  <c r="H491"/>
  <c r="G413"/>
  <c r="G269"/>
  <c r="J381"/>
  <c r="J277"/>
  <c r="G636"/>
  <c r="R1548"/>
  <c r="H2146"/>
  <c r="F2050"/>
  <c r="E2456"/>
  <c r="X2456" s="1"/>
  <c r="H2164"/>
  <c r="R285"/>
  <c r="H381"/>
  <c r="J389"/>
  <c r="G277"/>
  <c r="G317"/>
  <c r="F491"/>
  <c r="E427"/>
  <c r="X427" s="1"/>
  <c r="I405"/>
  <c r="F413"/>
  <c r="J493"/>
  <c r="F523"/>
  <c r="F555"/>
  <c r="J916"/>
  <c r="F1272"/>
  <c r="E1140"/>
  <c r="X1140" s="1"/>
  <c r="E2146"/>
  <c r="X2146" s="1"/>
  <c r="H2066"/>
  <c r="I2198"/>
  <c r="I2388"/>
  <c r="J1079"/>
  <c r="R1516"/>
  <c r="I1848"/>
  <c r="R2230"/>
  <c r="E2130"/>
  <c r="X2130" s="1"/>
  <c r="E2082"/>
  <c r="X2082" s="1"/>
  <c r="I2034"/>
  <c r="F2192"/>
  <c r="G1079"/>
  <c r="F1524"/>
  <c r="F2052"/>
  <c r="G712"/>
  <c r="E800"/>
  <c r="X800" s="1"/>
  <c r="I1876"/>
  <c r="F1020"/>
  <c r="R1692"/>
  <c r="E1916"/>
  <c r="X1916" s="1"/>
  <c r="G940"/>
  <c r="F636"/>
  <c r="G1360"/>
  <c r="G2162"/>
  <c r="E2162"/>
  <c r="X2162" s="1"/>
  <c r="G2146"/>
  <c r="G2130"/>
  <c r="F2114"/>
  <c r="G2114"/>
  <c r="E2098"/>
  <c r="X2098" s="1"/>
  <c r="F2082"/>
  <c r="R2066"/>
  <c r="G2066"/>
  <c r="E2050"/>
  <c r="X2050" s="1"/>
  <c r="G2034"/>
  <c r="I1207"/>
  <c r="R1156"/>
  <c r="I2018"/>
  <c r="J2240"/>
  <c r="J2162"/>
  <c r="R2162"/>
  <c r="R2146"/>
  <c r="F2130"/>
  <c r="J2114"/>
  <c r="R2098"/>
  <c r="H2098"/>
  <c r="R2082"/>
  <c r="I2066"/>
  <c r="J2050"/>
  <c r="G2050"/>
  <c r="F2034"/>
  <c r="J1207"/>
  <c r="I2438"/>
  <c r="G2426"/>
  <c r="R2018"/>
  <c r="I1335"/>
  <c r="I1980"/>
  <c r="H1392"/>
  <c r="J2304"/>
  <c r="H2162"/>
  <c r="J2146"/>
  <c r="J2130"/>
  <c r="H2130"/>
  <c r="H2114"/>
  <c r="F2098"/>
  <c r="J2082"/>
  <c r="I2082"/>
  <c r="J2066"/>
  <c r="R2050"/>
  <c r="H2034"/>
  <c r="J2034"/>
  <c r="F1156"/>
  <c r="J2018"/>
  <c r="F2388"/>
  <c r="F1207"/>
  <c r="I1236"/>
  <c r="R1848"/>
  <c r="I1340"/>
  <c r="I1179"/>
  <c r="H2491"/>
  <c r="G2479"/>
  <c r="R2479"/>
  <c r="E2479"/>
  <c r="X2479" s="1"/>
  <c r="H2479"/>
  <c r="J2479"/>
  <c r="I2479"/>
  <c r="F2479"/>
  <c r="R2467"/>
  <c r="G2467"/>
  <c r="I2467"/>
  <c r="E2467"/>
  <c r="X2467" s="1"/>
  <c r="F2467"/>
  <c r="J2467"/>
  <c r="J2451"/>
  <c r="I2451"/>
  <c r="F2451"/>
  <c r="E2451"/>
  <c r="X2451" s="1"/>
  <c r="R2451"/>
  <c r="H2451"/>
  <c r="G2451"/>
  <c r="E2435"/>
  <c r="X2435" s="1"/>
  <c r="J2435"/>
  <c r="H2435"/>
  <c r="R2435"/>
  <c r="I2435"/>
  <c r="G2435"/>
  <c r="F2435"/>
  <c r="R2423"/>
  <c r="F2423"/>
  <c r="G2423"/>
  <c r="E2423"/>
  <c r="X2423" s="1"/>
  <c r="J2423"/>
  <c r="I2423"/>
  <c r="I2415"/>
  <c r="J2415"/>
  <c r="E2415"/>
  <c r="X2415" s="1"/>
  <c r="G2415"/>
  <c r="F2415"/>
  <c r="R2415"/>
  <c r="H2415"/>
  <c r="R2403"/>
  <c r="J2403"/>
  <c r="E2403"/>
  <c r="X2403" s="1"/>
  <c r="G2403"/>
  <c r="I2403"/>
  <c r="H2403"/>
  <c r="F2403"/>
  <c r="J2395"/>
  <c r="G2395"/>
  <c r="R2395"/>
  <c r="I2395"/>
  <c r="H2395"/>
  <c r="E2395"/>
  <c r="X2395" s="1"/>
  <c r="F2395"/>
  <c r="E2371"/>
  <c r="X2371" s="1"/>
  <c r="H2371"/>
  <c r="J2371"/>
  <c r="F2371"/>
  <c r="I2371"/>
  <c r="R2371"/>
  <c r="R2359"/>
  <c r="E2359"/>
  <c r="X2359" s="1"/>
  <c r="H2359"/>
  <c r="I2359"/>
  <c r="J2359"/>
  <c r="G2359"/>
  <c r="E2351"/>
  <c r="X2351" s="1"/>
  <c r="F2351"/>
  <c r="R2351"/>
  <c r="G2351"/>
  <c r="I2351"/>
  <c r="J2351"/>
  <c r="H2351"/>
  <c r="H2335"/>
  <c r="R2335"/>
  <c r="E2335"/>
  <c r="X2335" s="1"/>
  <c r="G2335"/>
  <c r="F2335"/>
  <c r="J2335"/>
  <c r="J2319"/>
  <c r="I2319"/>
  <c r="G2319"/>
  <c r="R2319"/>
  <c r="F2319"/>
  <c r="H2319"/>
  <c r="E2319"/>
  <c r="X2319" s="1"/>
  <c r="F2299"/>
  <c r="R2299"/>
  <c r="J2299"/>
  <c r="G2299"/>
  <c r="E2287"/>
  <c r="X2287" s="1"/>
  <c r="G2287"/>
  <c r="F2287"/>
  <c r="H2287"/>
  <c r="I2287"/>
  <c r="R2287"/>
  <c r="G2275"/>
  <c r="J2275"/>
  <c r="E2275"/>
  <c r="X2275" s="1"/>
  <c r="F2275"/>
  <c r="H2275"/>
  <c r="R2275"/>
  <c r="H2267"/>
  <c r="I2267"/>
  <c r="H2247"/>
  <c r="E2247"/>
  <c r="X2247" s="1"/>
  <c r="J2247"/>
  <c r="F2247"/>
  <c r="R2247"/>
  <c r="F2227"/>
  <c r="E2227"/>
  <c r="X2227" s="1"/>
  <c r="J2227"/>
  <c r="I2227"/>
  <c r="R2227"/>
  <c r="I2211"/>
  <c r="F2211"/>
  <c r="G2211"/>
  <c r="H2211"/>
  <c r="R2211"/>
  <c r="J2211"/>
  <c r="E2211"/>
  <c r="X2211" s="1"/>
  <c r="G2183"/>
  <c r="H2183"/>
  <c r="J2183"/>
  <c r="I2183"/>
  <c r="F2183"/>
  <c r="E2183"/>
  <c r="X2183" s="1"/>
  <c r="R2183"/>
  <c r="J2167"/>
  <c r="R2167"/>
  <c r="G2167"/>
  <c r="I2167"/>
  <c r="F2167"/>
  <c r="E2167"/>
  <c r="X2167" s="1"/>
  <c r="G2159"/>
  <c r="I2159"/>
  <c r="F2159"/>
  <c r="J2159"/>
  <c r="E2159"/>
  <c r="X2159" s="1"/>
  <c r="H2159"/>
  <c r="J2135"/>
  <c r="G2135"/>
  <c r="E2135"/>
  <c r="X2135" s="1"/>
  <c r="R2135"/>
  <c r="G2103"/>
  <c r="R2091"/>
  <c r="I2091"/>
  <c r="J2091"/>
  <c r="F2091"/>
  <c r="E2091"/>
  <c r="X2091" s="1"/>
  <c r="H2091"/>
  <c r="G2091"/>
  <c r="G2079"/>
  <c r="I2079"/>
  <c r="R2079"/>
  <c r="F2079"/>
  <c r="J2079"/>
  <c r="H2079"/>
  <c r="E2079"/>
  <c r="X2079" s="1"/>
  <c r="H2071"/>
  <c r="G2071"/>
  <c r="E2071"/>
  <c r="X2071" s="1"/>
  <c r="R2071"/>
  <c r="I2071"/>
  <c r="J2071"/>
  <c r="F2071"/>
  <c r="R2055"/>
  <c r="E2055"/>
  <c r="X2055" s="1"/>
  <c r="H2055"/>
  <c r="G2055"/>
  <c r="J2055"/>
  <c r="F2055"/>
  <c r="G2035"/>
  <c r="I2035"/>
  <c r="J2035"/>
  <c r="H2035"/>
  <c r="R2035"/>
  <c r="F2035"/>
  <c r="E2035"/>
  <c r="X2035" s="1"/>
  <c r="E2027"/>
  <c r="X2027" s="1"/>
  <c r="I2027"/>
  <c r="R1987"/>
  <c r="I1987"/>
  <c r="H1987"/>
  <c r="G1987"/>
  <c r="F1987"/>
  <c r="G1963"/>
  <c r="J1963"/>
  <c r="H1963"/>
  <c r="R1963"/>
  <c r="E1963"/>
  <c r="X1963" s="1"/>
  <c r="I1963"/>
  <c r="F1963"/>
  <c r="F1951"/>
  <c r="J1951"/>
  <c r="G1951"/>
  <c r="H1951"/>
  <c r="R1951"/>
  <c r="E1951"/>
  <c r="X1951" s="1"/>
  <c r="G1935"/>
  <c r="F1935"/>
  <c r="E1935"/>
  <c r="X1935" s="1"/>
  <c r="J1935"/>
  <c r="I1935"/>
  <c r="R1935"/>
  <c r="H1935"/>
  <c r="I1927"/>
  <c r="H1927"/>
  <c r="J1927"/>
  <c r="E1927"/>
  <c r="X1927" s="1"/>
  <c r="F1927"/>
  <c r="G1927"/>
  <c r="E1911"/>
  <c r="X1911" s="1"/>
  <c r="G1911"/>
  <c r="H1911"/>
  <c r="R1911"/>
  <c r="J1911"/>
  <c r="I1911"/>
  <c r="I1903"/>
  <c r="J1903"/>
  <c r="E1903"/>
  <c r="X1903" s="1"/>
  <c r="H1903"/>
  <c r="R1903"/>
  <c r="G1903"/>
  <c r="F1903"/>
  <c r="E1887"/>
  <c r="X1887" s="1"/>
  <c r="F1887"/>
  <c r="G1887"/>
  <c r="J1887"/>
  <c r="H1887"/>
  <c r="R1887"/>
  <c r="I1887"/>
  <c r="H1855"/>
  <c r="R1855"/>
  <c r="J1855"/>
  <c r="G1855"/>
  <c r="F1855"/>
  <c r="I1855"/>
  <c r="E1855"/>
  <c r="X1855" s="1"/>
  <c r="E1839"/>
  <c r="X1839" s="1"/>
  <c r="J1839"/>
  <c r="H1839"/>
  <c r="I1839"/>
  <c r="R1839"/>
  <c r="G1839"/>
  <c r="F1823"/>
  <c r="J1823"/>
  <c r="H1823"/>
  <c r="I1823"/>
  <c r="G1823"/>
  <c r="E1823"/>
  <c r="X1823" s="1"/>
  <c r="F1815"/>
  <c r="E1815"/>
  <c r="X1815" s="1"/>
  <c r="R1815"/>
  <c r="J1815"/>
  <c r="H1815"/>
  <c r="G1815"/>
  <c r="I1815"/>
  <c r="I1803"/>
  <c r="G1803"/>
  <c r="E1803"/>
  <c r="X1803" s="1"/>
  <c r="R1803"/>
  <c r="J1803"/>
  <c r="E1795"/>
  <c r="X1795" s="1"/>
  <c r="J1795"/>
  <c r="G1795"/>
  <c r="R1795"/>
  <c r="H1795"/>
  <c r="F1795"/>
  <c r="I1795"/>
  <c r="F1779"/>
  <c r="R1779"/>
  <c r="E1779"/>
  <c r="X1779" s="1"/>
  <c r="H1779"/>
  <c r="G1779"/>
  <c r="I1779"/>
  <c r="I1767"/>
  <c r="E1767"/>
  <c r="X1767" s="1"/>
  <c r="J1767"/>
  <c r="R1767"/>
  <c r="H1767"/>
  <c r="G1767"/>
  <c r="F1751"/>
  <c r="G1751"/>
  <c r="J1751"/>
  <c r="E1751"/>
  <c r="X1751" s="1"/>
  <c r="H1751"/>
  <c r="E1739"/>
  <c r="X1739" s="1"/>
  <c r="H1731"/>
  <c r="I1731"/>
  <c r="E1731"/>
  <c r="X1731" s="1"/>
  <c r="R1731"/>
  <c r="J1731"/>
  <c r="H1715"/>
  <c r="F1715"/>
  <c r="R1715"/>
  <c r="G1715"/>
  <c r="J1715"/>
  <c r="J1707"/>
  <c r="E1707"/>
  <c r="X1707" s="1"/>
  <c r="H1707"/>
  <c r="F1707"/>
  <c r="F1691"/>
  <c r="H1691"/>
  <c r="I1691"/>
  <c r="R1691"/>
  <c r="E1691"/>
  <c r="X1691" s="1"/>
  <c r="J1691"/>
  <c r="G1691"/>
  <c r="J1683"/>
  <c r="E1683"/>
  <c r="X1683" s="1"/>
  <c r="H1683"/>
  <c r="F1683"/>
  <c r="H1675"/>
  <c r="G1675"/>
  <c r="I1675"/>
  <c r="E1675"/>
  <c r="X1675" s="1"/>
  <c r="R1675"/>
  <c r="H1659"/>
  <c r="F1659"/>
  <c r="G1659"/>
  <c r="E1659"/>
  <c r="X1659" s="1"/>
  <c r="I1659"/>
  <c r="R1659"/>
  <c r="I1651"/>
  <c r="G1651"/>
  <c r="J1651"/>
  <c r="E1651"/>
  <c r="X1651" s="1"/>
  <c r="H1651"/>
  <c r="F1651"/>
  <c r="R1651"/>
  <c r="G1643"/>
  <c r="I1643"/>
  <c r="H1643"/>
  <c r="E1643"/>
  <c r="X1643" s="1"/>
  <c r="R1643"/>
  <c r="H1635"/>
  <c r="G1635"/>
  <c r="J1635"/>
  <c r="F1635"/>
  <c r="R1635"/>
  <c r="E1635"/>
  <c r="X1635" s="1"/>
  <c r="I1635"/>
  <c r="R1623"/>
  <c r="F1623"/>
  <c r="J1623"/>
  <c r="H1623"/>
  <c r="E1623"/>
  <c r="X1623" s="1"/>
  <c r="H1615"/>
  <c r="E1615"/>
  <c r="X1615" s="1"/>
  <c r="J1615"/>
  <c r="I1615"/>
  <c r="G1615"/>
  <c r="F1615"/>
  <c r="R1615"/>
  <c r="R1603"/>
  <c r="J1603"/>
  <c r="I1603"/>
  <c r="H1603"/>
  <c r="F1603"/>
  <c r="H1587"/>
  <c r="J1587"/>
  <c r="I1587"/>
  <c r="R1587"/>
  <c r="E1587"/>
  <c r="X1587" s="1"/>
  <c r="G1587"/>
  <c r="F1587"/>
  <c r="H1579"/>
  <c r="E1579"/>
  <c r="X1579" s="1"/>
  <c r="F1579"/>
  <c r="J1579"/>
  <c r="R1579"/>
  <c r="I1563"/>
  <c r="H1563"/>
  <c r="G1563"/>
  <c r="J1563"/>
  <c r="E1551"/>
  <c r="X1551" s="1"/>
  <c r="R1551"/>
  <c r="G1551"/>
  <c r="J1551"/>
  <c r="I1551"/>
  <c r="H1551"/>
  <c r="F1551"/>
  <c r="G1539"/>
  <c r="J1539"/>
  <c r="E1539"/>
  <c r="X1539" s="1"/>
  <c r="H1539"/>
  <c r="I1527"/>
  <c r="G1527"/>
  <c r="R1527"/>
  <c r="F1527"/>
  <c r="J1527"/>
  <c r="H1519"/>
  <c r="H1491"/>
  <c r="I1491"/>
  <c r="E1491"/>
  <c r="X1491" s="1"/>
  <c r="E1455"/>
  <c r="X1455" s="1"/>
  <c r="G1455"/>
  <c r="R1455"/>
  <c r="F1455"/>
  <c r="I1455"/>
  <c r="H1455"/>
  <c r="G1443"/>
  <c r="I1443"/>
  <c r="J1431"/>
  <c r="G1431"/>
  <c r="R1431"/>
  <c r="E1431"/>
  <c r="X1431" s="1"/>
  <c r="H1431"/>
  <c r="I1431"/>
  <c r="F1431"/>
  <c r="J1423"/>
  <c r="G1423"/>
  <c r="E1423"/>
  <c r="X1423" s="1"/>
  <c r="F1423"/>
  <c r="R1423"/>
  <c r="I1423"/>
  <c r="H1403"/>
  <c r="F1403"/>
  <c r="J1403"/>
  <c r="G1403"/>
  <c r="R1403"/>
  <c r="F1391"/>
  <c r="I1391"/>
  <c r="G1391"/>
  <c r="E1391"/>
  <c r="X1391" s="1"/>
  <c r="H1391"/>
  <c r="J1391"/>
  <c r="J1659"/>
  <c r="H1803"/>
  <c r="G1707"/>
  <c r="I2247"/>
  <c r="F2359"/>
  <c r="G1491"/>
  <c r="E1527"/>
  <c r="X1527" s="1"/>
  <c r="F1563"/>
  <c r="I1579"/>
  <c r="F1643"/>
  <c r="I1683"/>
  <c r="F1731"/>
  <c r="R1751"/>
  <c r="J1779"/>
  <c r="R1823"/>
  <c r="I2335"/>
  <c r="H1423"/>
  <c r="F1675"/>
  <c r="F1839"/>
  <c r="E1403"/>
  <c r="X1403" s="1"/>
  <c r="G2487"/>
  <c r="I2487"/>
  <c r="J2487"/>
  <c r="H2487"/>
  <c r="F2487"/>
  <c r="E2487"/>
  <c r="X2487" s="1"/>
  <c r="R2487"/>
  <c r="J2483"/>
  <c r="E2475"/>
  <c r="X2475" s="1"/>
  <c r="J2475"/>
  <c r="I2475"/>
  <c r="R2475"/>
  <c r="G2475"/>
  <c r="F2475"/>
  <c r="H2475"/>
  <c r="G2463"/>
  <c r="R2463"/>
  <c r="H2463"/>
  <c r="E2463"/>
  <c r="X2463" s="1"/>
  <c r="F2463"/>
  <c r="I2463"/>
  <c r="J2463"/>
  <c r="F2447"/>
  <c r="E2447"/>
  <c r="X2447" s="1"/>
  <c r="H2447"/>
  <c r="I2447"/>
  <c r="G2447"/>
  <c r="R2447"/>
  <c r="J2447"/>
  <c r="R2439"/>
  <c r="G2439"/>
  <c r="J2439"/>
  <c r="H2439"/>
  <c r="F2439"/>
  <c r="E2439"/>
  <c r="X2439" s="1"/>
  <c r="I2439"/>
  <c r="F2427"/>
  <c r="G2427"/>
  <c r="R2427"/>
  <c r="J2427"/>
  <c r="H2427"/>
  <c r="I2427"/>
  <c r="E2427"/>
  <c r="X2427" s="1"/>
  <c r="I2411"/>
  <c r="F2411"/>
  <c r="I2399"/>
  <c r="H2375"/>
  <c r="F2375"/>
  <c r="I2375"/>
  <c r="J2375"/>
  <c r="E2375"/>
  <c r="X2375" s="1"/>
  <c r="G2375"/>
  <c r="R2375"/>
  <c r="R2355"/>
  <c r="I2355"/>
  <c r="F2355"/>
  <c r="E2355"/>
  <c r="X2355" s="1"/>
  <c r="G2355"/>
  <c r="J2355"/>
  <c r="G2339"/>
  <c r="F2339"/>
  <c r="H2339"/>
  <c r="R2339"/>
  <c r="E2339"/>
  <c r="X2339" s="1"/>
  <c r="I2339"/>
  <c r="I2331"/>
  <c r="H2331"/>
  <c r="J2331"/>
  <c r="G2331"/>
  <c r="E2331"/>
  <c r="X2331" s="1"/>
  <c r="R2331"/>
  <c r="J2323"/>
  <c r="H2323"/>
  <c r="G2323"/>
  <c r="E2323"/>
  <c r="X2323" s="1"/>
  <c r="R2323"/>
  <c r="F2323"/>
  <c r="I2323"/>
  <c r="F2311"/>
  <c r="E2311"/>
  <c r="X2311" s="1"/>
  <c r="I2311"/>
  <c r="J2311"/>
  <c r="H2311"/>
  <c r="R2311"/>
  <c r="G2311"/>
  <c r="R2295"/>
  <c r="J2295"/>
  <c r="E2295"/>
  <c r="X2295" s="1"/>
  <c r="H2295"/>
  <c r="G2295"/>
  <c r="I2295"/>
  <c r="F2295"/>
  <c r="E2283"/>
  <c r="X2283" s="1"/>
  <c r="R2283"/>
  <c r="G2283"/>
  <c r="F2283"/>
  <c r="J2283"/>
  <c r="I2283"/>
  <c r="H2283"/>
  <c r="R2271"/>
  <c r="I2271"/>
  <c r="H2271"/>
  <c r="J2271"/>
  <c r="G2271"/>
  <c r="F2271"/>
  <c r="E2271"/>
  <c r="X2271" s="1"/>
  <c r="E2263"/>
  <c r="X2263" s="1"/>
  <c r="I2263"/>
  <c r="R2263"/>
  <c r="G2263"/>
  <c r="J2263"/>
  <c r="H2263"/>
  <c r="F2263"/>
  <c r="H2251"/>
  <c r="E2251"/>
  <c r="X2251" s="1"/>
  <c r="I2251"/>
  <c r="J2251"/>
  <c r="R2251"/>
  <c r="G2251"/>
  <c r="H2231"/>
  <c r="E2231"/>
  <c r="X2231" s="1"/>
  <c r="J2231"/>
  <c r="R2231"/>
  <c r="I2231"/>
  <c r="G2231"/>
  <c r="F2231"/>
  <c r="F2219"/>
  <c r="H2219"/>
  <c r="E2219"/>
  <c r="X2219" s="1"/>
  <c r="J2219"/>
  <c r="R2219"/>
  <c r="I2219"/>
  <c r="G2207"/>
  <c r="J2207"/>
  <c r="I2191"/>
  <c r="E2191"/>
  <c r="X2191" s="1"/>
  <c r="R2191"/>
  <c r="F2191"/>
  <c r="J2191"/>
  <c r="H2191"/>
  <c r="G2191"/>
  <c r="J2171"/>
  <c r="R2171"/>
  <c r="E2171"/>
  <c r="X2171" s="1"/>
  <c r="G2171"/>
  <c r="H2171"/>
  <c r="F2171"/>
  <c r="I2171"/>
  <c r="J2163"/>
  <c r="F2163"/>
  <c r="H2163"/>
  <c r="E2163"/>
  <c r="X2163" s="1"/>
  <c r="I2163"/>
  <c r="R2163"/>
  <c r="G2163"/>
  <c r="R2155"/>
  <c r="E2155"/>
  <c r="X2155" s="1"/>
  <c r="J2155"/>
  <c r="H2155"/>
  <c r="G2155"/>
  <c r="I2155"/>
  <c r="F2155"/>
  <c r="G2147"/>
  <c r="R2147"/>
  <c r="E2147"/>
  <c r="X2147" s="1"/>
  <c r="I2147"/>
  <c r="H2147"/>
  <c r="F2147"/>
  <c r="G2119"/>
  <c r="J2119"/>
  <c r="F2119"/>
  <c r="E2119"/>
  <c r="X2119" s="1"/>
  <c r="R2119"/>
  <c r="I2119"/>
  <c r="G2099"/>
  <c r="R2099"/>
  <c r="F2099"/>
  <c r="J2099"/>
  <c r="E2099"/>
  <c r="X2099" s="1"/>
  <c r="I2099"/>
  <c r="R2095"/>
  <c r="J2095"/>
  <c r="H2095"/>
  <c r="E2095"/>
  <c r="X2095" s="1"/>
  <c r="I2095"/>
  <c r="G2095"/>
  <c r="F2095"/>
  <c r="J2083"/>
  <c r="E2083"/>
  <c r="X2083" s="1"/>
  <c r="F2083"/>
  <c r="H2083"/>
  <c r="I2083"/>
  <c r="R2075"/>
  <c r="E2051"/>
  <c r="X2051" s="1"/>
  <c r="J2051"/>
  <c r="F2051"/>
  <c r="R2051"/>
  <c r="H2051"/>
  <c r="I2051"/>
  <c r="H2031"/>
  <c r="I2031"/>
  <c r="F2031"/>
  <c r="G2031"/>
  <c r="E2031"/>
  <c r="X2031" s="1"/>
  <c r="J2031"/>
  <c r="R2031"/>
  <c r="J2023"/>
  <c r="G2015"/>
  <c r="I2015"/>
  <c r="J2015"/>
  <c r="H2015"/>
  <c r="R2015"/>
  <c r="F2015"/>
  <c r="E2015"/>
  <c r="X2015" s="1"/>
  <c r="I1999"/>
  <c r="F1999"/>
  <c r="R1999"/>
  <c r="J1999"/>
  <c r="E1999"/>
  <c r="X1999" s="1"/>
  <c r="H1999"/>
  <c r="H1991"/>
  <c r="F1991"/>
  <c r="J1991"/>
  <c r="R1991"/>
  <c r="H1975"/>
  <c r="R1955"/>
  <c r="E1955"/>
  <c r="X1955" s="1"/>
  <c r="F1955"/>
  <c r="J1955"/>
  <c r="G1955"/>
  <c r="I1955"/>
  <c r="H1955"/>
  <c r="E1947"/>
  <c r="X1947" s="1"/>
  <c r="H1947"/>
  <c r="G1947"/>
  <c r="I1947"/>
  <c r="R1947"/>
  <c r="F1947"/>
  <c r="J1947"/>
  <c r="H1931"/>
  <c r="J1931"/>
  <c r="F1931"/>
  <c r="G1931"/>
  <c r="E1931"/>
  <c r="X1931" s="1"/>
  <c r="I1931"/>
  <c r="R1923"/>
  <c r="H1923"/>
  <c r="E1923"/>
  <c r="X1923" s="1"/>
  <c r="I1923"/>
  <c r="F1923"/>
  <c r="J1923"/>
  <c r="H1899"/>
  <c r="I1899"/>
  <c r="R1899"/>
  <c r="J1899"/>
  <c r="E1899"/>
  <c r="X1899" s="1"/>
  <c r="R1891"/>
  <c r="F1891"/>
  <c r="J1891"/>
  <c r="E1891"/>
  <c r="X1891" s="1"/>
  <c r="H1891"/>
  <c r="G1891"/>
  <c r="I1891"/>
  <c r="F1883"/>
  <c r="J1883"/>
  <c r="F1863"/>
  <c r="G1863"/>
  <c r="J1863"/>
  <c r="I1863"/>
  <c r="E1863"/>
  <c r="X1863" s="1"/>
  <c r="R1863"/>
  <c r="H1863"/>
  <c r="I1859"/>
  <c r="J1847"/>
  <c r="F1847"/>
  <c r="G1847"/>
  <c r="I1847"/>
  <c r="H1847"/>
  <c r="E1847"/>
  <c r="X1847" s="1"/>
  <c r="H1843"/>
  <c r="H1835"/>
  <c r="E1835"/>
  <c r="X1835" s="1"/>
  <c r="G1835"/>
  <c r="R1835"/>
  <c r="I1835"/>
  <c r="J1835"/>
  <c r="F1835"/>
  <c r="F1827"/>
  <c r="I1827"/>
  <c r="H1827"/>
  <c r="R1827"/>
  <c r="E1827"/>
  <c r="X1827" s="1"/>
  <c r="G1827"/>
  <c r="H1807"/>
  <c r="R1807"/>
  <c r="G1807"/>
  <c r="E1807"/>
  <c r="X1807" s="1"/>
  <c r="F1807"/>
  <c r="I1807"/>
  <c r="R1799"/>
  <c r="H1787"/>
  <c r="G1787"/>
  <c r="R1787"/>
  <c r="J1787"/>
  <c r="F1787"/>
  <c r="I1787"/>
  <c r="E1787"/>
  <c r="X1787" s="1"/>
  <c r="I1775"/>
  <c r="G1775"/>
  <c r="F1775"/>
  <c r="R1775"/>
  <c r="J1775"/>
  <c r="E1775"/>
  <c r="X1775" s="1"/>
  <c r="H1775"/>
  <c r="I1771"/>
  <c r="J1771"/>
  <c r="G1771"/>
  <c r="H1771"/>
  <c r="E1771"/>
  <c r="X1771" s="1"/>
  <c r="F1771"/>
  <c r="R1771"/>
  <c r="R1763"/>
  <c r="I1763"/>
  <c r="E1763"/>
  <c r="X1763" s="1"/>
  <c r="J1763"/>
  <c r="F1763"/>
  <c r="G1763"/>
  <c r="H1763"/>
  <c r="R1743"/>
  <c r="E1743"/>
  <c r="X1743" s="1"/>
  <c r="F1743"/>
  <c r="J1743"/>
  <c r="I1735"/>
  <c r="G1719"/>
  <c r="J1719"/>
  <c r="R1719"/>
  <c r="E1719"/>
  <c r="X1719" s="1"/>
  <c r="I1719"/>
  <c r="H1719"/>
  <c r="F1719"/>
  <c r="J1711"/>
  <c r="F1711"/>
  <c r="I1711"/>
  <c r="E1711"/>
  <c r="X1711" s="1"/>
  <c r="R1711"/>
  <c r="G1711"/>
  <c r="F1695"/>
  <c r="R1687"/>
  <c r="E1687"/>
  <c r="X1687" s="1"/>
  <c r="H1687"/>
  <c r="G1687"/>
  <c r="F1687"/>
  <c r="I1687"/>
  <c r="R1679"/>
  <c r="E1679"/>
  <c r="X1679" s="1"/>
  <c r="I1679"/>
  <c r="H1679"/>
  <c r="F1679"/>
  <c r="G1679"/>
  <c r="J1679"/>
  <c r="E1667"/>
  <c r="X1667" s="1"/>
  <c r="F1667"/>
  <c r="H1667"/>
  <c r="I1667"/>
  <c r="J1667"/>
  <c r="G1667"/>
  <c r="R1667"/>
  <c r="J1655"/>
  <c r="I1655"/>
  <c r="H1655"/>
  <c r="G1655"/>
  <c r="E1655"/>
  <c r="X1655" s="1"/>
  <c r="R1655"/>
  <c r="F1655"/>
  <c r="J1639"/>
  <c r="H1639"/>
  <c r="I1631"/>
  <c r="H1631"/>
  <c r="F1627"/>
  <c r="R1627"/>
  <c r="I1627"/>
  <c r="J1627"/>
  <c r="H1627"/>
  <c r="J1619"/>
  <c r="I1619"/>
  <c r="H1619"/>
  <c r="R1619"/>
  <c r="F1619"/>
  <c r="E1619"/>
  <c r="X1619" s="1"/>
  <c r="J1611"/>
  <c r="R1611"/>
  <c r="F1611"/>
  <c r="G1611"/>
  <c r="H1611"/>
  <c r="I1611"/>
  <c r="E1595"/>
  <c r="X1595" s="1"/>
  <c r="R1595"/>
  <c r="H1595"/>
  <c r="J1595"/>
  <c r="G1595"/>
  <c r="F1595"/>
  <c r="E1591"/>
  <c r="X1591" s="1"/>
  <c r="F1591"/>
  <c r="J1591"/>
  <c r="G1591"/>
  <c r="I1591"/>
  <c r="H1591"/>
  <c r="R1591"/>
  <c r="G1583"/>
  <c r="F1559"/>
  <c r="R1559"/>
  <c r="H1559"/>
  <c r="E1559"/>
  <c r="X1559" s="1"/>
  <c r="I1559"/>
  <c r="E1555"/>
  <c r="X1555" s="1"/>
  <c r="F1547"/>
  <c r="R1547"/>
  <c r="I1547"/>
  <c r="J1547"/>
  <c r="E1547"/>
  <c r="X1547" s="1"/>
  <c r="H1547"/>
  <c r="G1547"/>
  <c r="F1523"/>
  <c r="I1523"/>
  <c r="G1523"/>
  <c r="R1523"/>
  <c r="R1511"/>
  <c r="I1511"/>
  <c r="F1511"/>
  <c r="J1511"/>
  <c r="H1511"/>
  <c r="E1511"/>
  <c r="X1511" s="1"/>
  <c r="G1511"/>
  <c r="I1499"/>
  <c r="R1499"/>
  <c r="H1499"/>
  <c r="F1499"/>
  <c r="G1499"/>
  <c r="E1499"/>
  <c r="X1499" s="1"/>
  <c r="F1487"/>
  <c r="I1483"/>
  <c r="J1483"/>
  <c r="F1483"/>
  <c r="E1483"/>
  <c r="X1483" s="1"/>
  <c r="R1483"/>
  <c r="H1483"/>
  <c r="H1467"/>
  <c r="G1467"/>
  <c r="J1467"/>
  <c r="I1467"/>
  <c r="R1467"/>
  <c r="E1467"/>
  <c r="X1467" s="1"/>
  <c r="F1467"/>
  <c r="I1463"/>
  <c r="J1451"/>
  <c r="R1451"/>
  <c r="E1451"/>
  <c r="X1451" s="1"/>
  <c r="G1451"/>
  <c r="F1451"/>
  <c r="H1451"/>
  <c r="I1451"/>
  <c r="E1435"/>
  <c r="X1435" s="1"/>
  <c r="R1435"/>
  <c r="F1435"/>
  <c r="I1435"/>
  <c r="H1435"/>
  <c r="J1435"/>
  <c r="G1435"/>
  <c r="F1427"/>
  <c r="J1427"/>
  <c r="H1427"/>
  <c r="G1427"/>
  <c r="I1427"/>
  <c r="E1427"/>
  <c r="X1427" s="1"/>
  <c r="R1427"/>
  <c r="E1419"/>
  <c r="X1419" s="1"/>
  <c r="F1419"/>
  <c r="G1407"/>
  <c r="J1407"/>
  <c r="R1407"/>
  <c r="H1407"/>
  <c r="I1407"/>
  <c r="F1407"/>
  <c r="E1407"/>
  <c r="X1407" s="1"/>
  <c r="E1395"/>
  <c r="X1395" s="1"/>
  <c r="G1387"/>
  <c r="H2135"/>
  <c r="R2159"/>
  <c r="I2135"/>
  <c r="F2135"/>
  <c r="F1899"/>
  <c r="I1595"/>
  <c r="F2331"/>
  <c r="G1991"/>
  <c r="I2299"/>
  <c r="G1483"/>
  <c r="R1563"/>
  <c r="F2251"/>
  <c r="J1499"/>
  <c r="I1403"/>
  <c r="H2423"/>
  <c r="F1911"/>
  <c r="J2339"/>
  <c r="R1927"/>
  <c r="H2099"/>
  <c r="J2147"/>
  <c r="I1623"/>
  <c r="G1623"/>
  <c r="J1487"/>
  <c r="F1491"/>
  <c r="H1527"/>
  <c r="R1539"/>
  <c r="E1563"/>
  <c r="X1563" s="1"/>
  <c r="R1683"/>
  <c r="G1731"/>
  <c r="H1743"/>
  <c r="I1751"/>
  <c r="F1803"/>
  <c r="J1827"/>
  <c r="J1871"/>
  <c r="R1931"/>
  <c r="I2055"/>
  <c r="J2287"/>
  <c r="E1611"/>
  <c r="X1611" s="1"/>
  <c r="H2119"/>
  <c r="J1455"/>
  <c r="E1603"/>
  <c r="X1603" s="1"/>
  <c r="H1711"/>
  <c r="I1951"/>
  <c r="H2467"/>
  <c r="J1675"/>
  <c r="J1687"/>
  <c r="H1799"/>
  <c r="J1987"/>
  <c r="J1363"/>
  <c r="G1315"/>
  <c r="I1315"/>
  <c r="F1315"/>
  <c r="H1315"/>
  <c r="J1315"/>
  <c r="E1203"/>
  <c r="X1203" s="1"/>
  <c r="F1203"/>
  <c r="I1203"/>
  <c r="R1203"/>
  <c r="G1203"/>
  <c r="F1163"/>
  <c r="J1163"/>
  <c r="I1123"/>
  <c r="F1123"/>
  <c r="H1123"/>
  <c r="R1123"/>
  <c r="G1123"/>
  <c r="E1123"/>
  <c r="X1123" s="1"/>
  <c r="R1067"/>
  <c r="I1003"/>
  <c r="R1003"/>
  <c r="H1003"/>
  <c r="G1003"/>
  <c r="F1003"/>
  <c r="J995"/>
  <c r="G995"/>
  <c r="H995"/>
  <c r="F995"/>
  <c r="G975"/>
  <c r="J975"/>
  <c r="R975"/>
  <c r="I975"/>
  <c r="F975"/>
  <c r="I967"/>
  <c r="J967"/>
  <c r="F967"/>
  <c r="E967"/>
  <c r="X967" s="1"/>
  <c r="G967"/>
  <c r="I947"/>
  <c r="R471"/>
  <c r="I471"/>
  <c r="F471"/>
  <c r="R439"/>
  <c r="G439"/>
  <c r="F439"/>
  <c r="I439"/>
  <c r="J439"/>
  <c r="R403"/>
  <c r="F403"/>
  <c r="J403"/>
  <c r="H403"/>
  <c r="E387"/>
  <c r="X387" s="1"/>
  <c r="G371"/>
  <c r="E371"/>
  <c r="X371" s="1"/>
  <c r="J371"/>
  <c r="R347"/>
  <c r="R331"/>
  <c r="E331"/>
  <c r="X331" s="1"/>
  <c r="G331"/>
  <c r="I331"/>
  <c r="G307"/>
  <c r="H307"/>
  <c r="I307"/>
  <c r="J307"/>
  <c r="E307"/>
  <c r="X307" s="1"/>
  <c r="R307"/>
  <c r="G283"/>
  <c r="I995"/>
  <c r="F307"/>
  <c r="H339"/>
  <c r="H371"/>
  <c r="G615"/>
  <c r="G839"/>
  <c r="I907"/>
  <c r="H975"/>
  <c r="J1203"/>
  <c r="R1315"/>
  <c r="E995"/>
  <c r="X995" s="1"/>
  <c r="I1371"/>
  <c r="G1367"/>
  <c r="F1367"/>
  <c r="J1367"/>
  <c r="I1367"/>
  <c r="J1331"/>
  <c r="G1331"/>
  <c r="I1331"/>
  <c r="R1323"/>
  <c r="E1323"/>
  <c r="X1323" s="1"/>
  <c r="J1323"/>
  <c r="H1323"/>
  <c r="G1323"/>
  <c r="F1323"/>
  <c r="I1323"/>
  <c r="H1275"/>
  <c r="R1243"/>
  <c r="I1243"/>
  <c r="J1243"/>
  <c r="H1243"/>
  <c r="G1227"/>
  <c r="I1227"/>
  <c r="J1195"/>
  <c r="I1195"/>
  <c r="R1195"/>
  <c r="H1195"/>
  <c r="G1195"/>
  <c r="F1171"/>
  <c r="R1171"/>
  <c r="J1171"/>
  <c r="H1171"/>
  <c r="E1171"/>
  <c r="X1171" s="1"/>
  <c r="G1171"/>
  <c r="I1171"/>
  <c r="F1155"/>
  <c r="J1155"/>
  <c r="R1155"/>
  <c r="E1155"/>
  <c r="X1155" s="1"/>
  <c r="H1155"/>
  <c r="I1155"/>
  <c r="J1115"/>
  <c r="I1115"/>
  <c r="I1083"/>
  <c r="H1083"/>
  <c r="R1083"/>
  <c r="E1083"/>
  <c r="X1083" s="1"/>
  <c r="F1083"/>
  <c r="J1083"/>
  <c r="F1075"/>
  <c r="I1075"/>
  <c r="G1075"/>
  <c r="H1075"/>
  <c r="R1075"/>
  <c r="E1075"/>
  <c r="X1075" s="1"/>
  <c r="F1027"/>
  <c r="J1027"/>
  <c r="G1027"/>
  <c r="F1015"/>
  <c r="I1015"/>
  <c r="J1007"/>
  <c r="J999"/>
  <c r="I979"/>
  <c r="F979"/>
  <c r="G979"/>
  <c r="E979"/>
  <c r="X979" s="1"/>
  <c r="R979"/>
  <c r="H979"/>
  <c r="J963"/>
  <c r="F955"/>
  <c r="R951"/>
  <c r="H951"/>
  <c r="I951"/>
  <c r="G951"/>
  <c r="F951"/>
  <c r="J951"/>
  <c r="G943"/>
  <c r="J935"/>
  <c r="F935"/>
  <c r="R935"/>
  <c r="G935"/>
  <c r="R931"/>
  <c r="E931"/>
  <c r="X931" s="1"/>
  <c r="F931"/>
  <c r="H931"/>
  <c r="I931"/>
  <c r="G931"/>
  <c r="E927"/>
  <c r="X927" s="1"/>
  <c r="R919"/>
  <c r="G919"/>
  <c r="H919"/>
  <c r="I919"/>
  <c r="J919"/>
  <c r="F919"/>
  <c r="E919"/>
  <c r="X919" s="1"/>
  <c r="G915"/>
  <c r="I911"/>
  <c r="H911"/>
  <c r="G911"/>
  <c r="J911"/>
  <c r="E911"/>
  <c r="X911" s="1"/>
  <c r="G907"/>
  <c r="G895"/>
  <c r="I895"/>
  <c r="I887"/>
  <c r="J887"/>
  <c r="H887"/>
  <c r="R887"/>
  <c r="G887"/>
  <c r="F887"/>
  <c r="J883"/>
  <c r="J875"/>
  <c r="E875"/>
  <c r="X875" s="1"/>
  <c r="R875"/>
  <c r="G867"/>
  <c r="F867"/>
  <c r="I867"/>
  <c r="H867"/>
  <c r="R867"/>
  <c r="G863"/>
  <c r="E863"/>
  <c r="X863" s="1"/>
  <c r="I863"/>
  <c r="H863"/>
  <c r="F863"/>
  <c r="J863"/>
  <c r="G851"/>
  <c r="H851"/>
  <c r="I851"/>
  <c r="F839"/>
  <c r="J839"/>
  <c r="G835"/>
  <c r="I831"/>
  <c r="J823"/>
  <c r="R823"/>
  <c r="G815"/>
  <c r="R807"/>
  <c r="R803"/>
  <c r="G803"/>
  <c r="E803"/>
  <c r="X803" s="1"/>
  <c r="F803"/>
  <c r="H803"/>
  <c r="I803"/>
  <c r="G795"/>
  <c r="J795"/>
  <c r="I795"/>
  <c r="G783"/>
  <c r="R783"/>
  <c r="G779"/>
  <c r="G775"/>
  <c r="R775"/>
  <c r="E775"/>
  <c r="X775" s="1"/>
  <c r="F775"/>
  <c r="J775"/>
  <c r="I775"/>
  <c r="E771"/>
  <c r="X771" s="1"/>
  <c r="E767"/>
  <c r="X767" s="1"/>
  <c r="H767"/>
  <c r="G767"/>
  <c r="J767"/>
  <c r="F767"/>
  <c r="H759"/>
  <c r="J759"/>
  <c r="R759"/>
  <c r="E759"/>
  <c r="X759" s="1"/>
  <c r="G759"/>
  <c r="H755"/>
  <c r="I755"/>
  <c r="F755"/>
  <c r="R755"/>
  <c r="J755"/>
  <c r="E755"/>
  <c r="X755" s="1"/>
  <c r="G755"/>
  <c r="F743"/>
  <c r="I735"/>
  <c r="F735"/>
  <c r="H735"/>
  <c r="E735"/>
  <c r="X735" s="1"/>
  <c r="J735"/>
  <c r="G735"/>
  <c r="J731"/>
  <c r="H731"/>
  <c r="E731"/>
  <c r="X731" s="1"/>
  <c r="F731"/>
  <c r="R731"/>
  <c r="I731"/>
  <c r="F727"/>
  <c r="H727"/>
  <c r="J727"/>
  <c r="R727"/>
  <c r="E727"/>
  <c r="X727" s="1"/>
  <c r="G727"/>
  <c r="I727"/>
  <c r="G723"/>
  <c r="F723"/>
  <c r="H723"/>
  <c r="E723"/>
  <c r="X723" s="1"/>
  <c r="I723"/>
  <c r="R723"/>
  <c r="J723"/>
  <c r="F719"/>
  <c r="G719"/>
  <c r="R719"/>
  <c r="H711"/>
  <c r="F711"/>
  <c r="E711"/>
  <c r="X711" s="1"/>
  <c r="I711"/>
  <c r="J711"/>
  <c r="R711"/>
  <c r="J707"/>
  <c r="H707"/>
  <c r="I707"/>
  <c r="I703"/>
  <c r="G703"/>
  <c r="E703"/>
  <c r="X703" s="1"/>
  <c r="F703"/>
  <c r="F691"/>
  <c r="H691"/>
  <c r="R683"/>
  <c r="I683"/>
  <c r="E683"/>
  <c r="X683" s="1"/>
  <c r="J683"/>
  <c r="F683"/>
  <c r="G671"/>
  <c r="J671"/>
  <c r="I671"/>
  <c r="E671"/>
  <c r="X671" s="1"/>
  <c r="H671"/>
  <c r="F671"/>
  <c r="R671"/>
  <c r="E667"/>
  <c r="X667" s="1"/>
  <c r="F663"/>
  <c r="J663"/>
  <c r="E651"/>
  <c r="X651" s="1"/>
  <c r="G651"/>
  <c r="J651"/>
  <c r="R651"/>
  <c r="H651"/>
  <c r="F643"/>
  <c r="R643"/>
  <c r="G643"/>
  <c r="R631"/>
  <c r="F631"/>
  <c r="I631"/>
  <c r="E631"/>
  <c r="X631" s="1"/>
  <c r="H631"/>
  <c r="J631"/>
  <c r="I627"/>
  <c r="G627"/>
  <c r="I619"/>
  <c r="J619"/>
  <c r="E619"/>
  <c r="X619" s="1"/>
  <c r="R619"/>
  <c r="G619"/>
  <c r="H619"/>
  <c r="F619"/>
  <c r="J611"/>
  <c r="F607"/>
  <c r="R607"/>
  <c r="H607"/>
  <c r="E607"/>
  <c r="X607" s="1"/>
  <c r="G599"/>
  <c r="I599"/>
  <c r="F599"/>
  <c r="H599"/>
  <c r="R599"/>
  <c r="G595"/>
  <c r="E591"/>
  <c r="X591" s="1"/>
  <c r="G591"/>
  <c r="F583"/>
  <c r="E583"/>
  <c r="X583" s="1"/>
  <c r="G583"/>
  <c r="H583"/>
  <c r="J583"/>
  <c r="F575"/>
  <c r="J575"/>
  <c r="F567"/>
  <c r="I567"/>
  <c r="R567"/>
  <c r="H567"/>
  <c r="E567"/>
  <c r="X567" s="1"/>
  <c r="I563"/>
  <c r="R535"/>
  <c r="I535"/>
  <c r="E519"/>
  <c r="X519" s="1"/>
  <c r="H519"/>
  <c r="G455"/>
  <c r="I455"/>
  <c r="I423"/>
  <c r="R423"/>
  <c r="J423"/>
  <c r="G423"/>
  <c r="H423"/>
  <c r="R411"/>
  <c r="R379"/>
  <c r="E379"/>
  <c r="X379" s="1"/>
  <c r="I379"/>
  <c r="E355"/>
  <c r="X355" s="1"/>
  <c r="J355"/>
  <c r="H355"/>
  <c r="R355"/>
  <c r="F355"/>
  <c r="G355"/>
  <c r="I355"/>
  <c r="G339"/>
  <c r="I339"/>
  <c r="J315"/>
  <c r="H315"/>
  <c r="R315"/>
  <c r="G315"/>
  <c r="E315"/>
  <c r="X315" s="1"/>
  <c r="I315"/>
  <c r="F299"/>
  <c r="R291"/>
  <c r="G291"/>
  <c r="J291"/>
  <c r="I267"/>
  <c r="R267"/>
  <c r="J267"/>
  <c r="G267"/>
  <c r="E267"/>
  <c r="X267" s="1"/>
  <c r="F1243"/>
  <c r="I283"/>
  <c r="E975"/>
  <c r="X975" s="1"/>
  <c r="R1367"/>
  <c r="E807"/>
  <c r="X807" s="1"/>
  <c r="H967"/>
  <c r="F267"/>
  <c r="R907"/>
  <c r="H535"/>
  <c r="G711"/>
  <c r="H775"/>
  <c r="R735"/>
  <c r="I607"/>
  <c r="G259"/>
  <c r="G1275"/>
  <c r="H439"/>
  <c r="H935"/>
  <c r="H267"/>
  <c r="J471"/>
  <c r="R1027"/>
  <c r="J803"/>
  <c r="G731"/>
  <c r="J599"/>
  <c r="J1003"/>
  <c r="J607"/>
  <c r="H683"/>
  <c r="R863"/>
  <c r="R259"/>
  <c r="I371"/>
  <c r="H387"/>
  <c r="I411"/>
  <c r="J455"/>
  <c r="R575"/>
  <c r="R611"/>
  <c r="H663"/>
  <c r="F695"/>
  <c r="R707"/>
  <c r="I771"/>
  <c r="I783"/>
  <c r="I823"/>
  <c r="F823"/>
  <c r="F831"/>
  <c r="E839"/>
  <c r="X839" s="1"/>
  <c r="I935"/>
  <c r="E1331"/>
  <c r="X1331" s="1"/>
  <c r="G403"/>
  <c r="R995"/>
  <c r="F315"/>
  <c r="R967"/>
  <c r="J895"/>
  <c r="R927"/>
  <c r="R703"/>
  <c r="E1007"/>
  <c r="X1007" s="1"/>
  <c r="I403"/>
  <c r="J567"/>
  <c r="I651"/>
  <c r="F911"/>
  <c r="J931"/>
  <c r="E947"/>
  <c r="X947" s="1"/>
  <c r="J1075"/>
  <c r="G1243"/>
  <c r="E1315"/>
  <c r="X1315" s="1"/>
  <c r="H1367"/>
  <c r="F379"/>
  <c r="F851"/>
  <c r="F2110"/>
  <c r="F1110"/>
  <c r="I1110"/>
  <c r="F1876"/>
  <c r="H2038"/>
  <c r="J2318"/>
  <c r="G1876"/>
  <c r="R1198"/>
  <c r="J1196"/>
  <c r="H2198"/>
  <c r="R2382"/>
  <c r="H1876"/>
  <c r="E2038"/>
  <c r="X2038" s="1"/>
  <c r="I2248"/>
  <c r="J1110"/>
  <c r="H1980"/>
  <c r="I2126"/>
  <c r="J2150"/>
  <c r="E2414"/>
  <c r="X2414" s="1"/>
  <c r="J2428"/>
  <c r="G2366"/>
  <c r="I1904"/>
  <c r="F1070"/>
  <c r="J1599"/>
  <c r="I1100"/>
  <c r="F1100"/>
  <c r="J1364"/>
  <c r="G1364"/>
  <c r="R1396"/>
  <c r="I1396"/>
  <c r="H2170"/>
  <c r="I2170"/>
  <c r="R2170"/>
  <c r="J2186"/>
  <c r="G2186"/>
  <c r="I2186"/>
  <c r="E2202"/>
  <c r="X2202" s="1"/>
  <c r="R2202"/>
  <c r="H2202"/>
  <c r="H2290"/>
  <c r="I2290"/>
  <c r="I2306"/>
  <c r="F2306"/>
  <c r="H2306"/>
  <c r="E2322"/>
  <c r="X2322" s="1"/>
  <c r="J2322"/>
  <c r="G2322"/>
  <c r="F2176"/>
  <c r="R2176"/>
  <c r="G2176"/>
  <c r="J2176"/>
  <c r="J2256"/>
  <c r="F2256"/>
  <c r="R2368"/>
  <c r="I2368"/>
  <c r="J2368"/>
  <c r="E2368"/>
  <c r="X2368" s="1"/>
  <c r="G2368"/>
  <c r="F2424"/>
  <c r="I2424"/>
  <c r="R2424"/>
  <c r="J2424"/>
  <c r="G2424"/>
  <c r="R2172"/>
  <c r="R2252"/>
  <c r="H2252"/>
  <c r="F2308"/>
  <c r="J2308"/>
  <c r="R2308"/>
  <c r="J2412"/>
  <c r="R2412"/>
  <c r="G1276"/>
  <c r="J1276"/>
  <c r="F1276"/>
  <c r="I1948"/>
  <c r="H1948"/>
  <c r="G1948"/>
  <c r="E1948"/>
  <c r="X1948" s="1"/>
  <c r="H1194"/>
  <c r="I1194"/>
  <c r="G1671"/>
  <c r="H1671"/>
  <c r="H2407"/>
  <c r="F2407"/>
  <c r="E2123"/>
  <c r="X2123" s="1"/>
  <c r="F2123"/>
  <c r="J2123"/>
  <c r="H2151"/>
  <c r="G2151"/>
  <c r="J2151"/>
  <c r="R1254"/>
  <c r="I1254"/>
  <c r="H1620"/>
  <c r="I1620"/>
  <c r="G2202"/>
  <c r="G2407"/>
  <c r="E2176"/>
  <c r="X2176" s="1"/>
  <c r="R2186"/>
  <c r="E2424"/>
  <c r="X2424" s="1"/>
  <c r="E1194"/>
  <c r="X1194" s="1"/>
  <c r="H2368"/>
  <c r="E1428"/>
  <c r="X1428" s="1"/>
  <c r="G2290"/>
  <c r="G1100"/>
  <c r="G1620"/>
  <c r="J1943"/>
  <c r="R2123"/>
  <c r="I2123"/>
  <c r="F2460"/>
  <c r="R2302"/>
  <c r="H1110"/>
  <c r="E1872"/>
  <c r="X1872" s="1"/>
  <c r="H2126"/>
  <c r="F2488"/>
  <c r="F2254"/>
  <c r="J2110"/>
  <c r="R2430"/>
  <c r="F2094"/>
  <c r="R2398"/>
  <c r="F2366"/>
  <c r="G1020"/>
  <c r="H2131"/>
  <c r="I1979"/>
  <c r="E1876"/>
  <c r="X1876" s="1"/>
  <c r="E1081"/>
  <c r="X1081" s="1"/>
  <c r="H2062"/>
  <c r="R2460"/>
  <c r="J2414"/>
  <c r="I2286"/>
  <c r="F2022"/>
  <c r="E2398"/>
  <c r="X2398" s="1"/>
  <c r="I2222"/>
  <c r="R1748"/>
  <c r="E2131"/>
  <c r="X2131" s="1"/>
  <c r="I1334"/>
  <c r="J1876"/>
  <c r="R1484"/>
  <c r="R1151"/>
  <c r="G2007"/>
  <c r="F2376"/>
  <c r="G1070"/>
  <c r="J2474"/>
  <c r="H2235"/>
  <c r="F1471"/>
  <c r="F2064"/>
  <c r="E1940"/>
  <c r="X1940" s="1"/>
  <c r="J1916"/>
  <c r="I1916"/>
  <c r="J1740"/>
  <c r="R1740"/>
  <c r="I1716"/>
  <c r="R1716"/>
  <c r="F1684"/>
  <c r="I1684"/>
  <c r="G1596"/>
  <c r="E1596"/>
  <c r="X1596" s="1"/>
  <c r="I1296"/>
  <c r="E1296"/>
  <c r="X1296" s="1"/>
  <c r="G964"/>
  <c r="G956"/>
  <c r="R956"/>
  <c r="I952"/>
  <c r="E952"/>
  <c r="X952" s="1"/>
  <c r="E900"/>
  <c r="X900" s="1"/>
  <c r="F900"/>
  <c r="H780"/>
  <c r="R780"/>
  <c r="G672"/>
  <c r="F672"/>
  <c r="R539"/>
  <c r="H539"/>
  <c r="R475"/>
  <c r="F475"/>
  <c r="H459"/>
  <c r="E459"/>
  <c r="X459" s="1"/>
  <c r="F443"/>
  <c r="G443"/>
  <c r="E397"/>
  <c r="X397" s="1"/>
  <c r="J397"/>
  <c r="H365"/>
  <c r="R365"/>
  <c r="G357"/>
  <c r="H357"/>
  <c r="F349"/>
  <c r="G349"/>
  <c r="G309"/>
  <c r="J309"/>
  <c r="R301"/>
  <c r="E301"/>
  <c r="X301" s="1"/>
  <c r="J293"/>
  <c r="I293"/>
  <c r="H261"/>
  <c r="G261"/>
  <c r="G497"/>
  <c r="F497"/>
  <c r="G453"/>
  <c r="E441"/>
  <c r="X441" s="1"/>
  <c r="G441"/>
  <c r="F437"/>
  <c r="J437"/>
  <c r="J2234"/>
  <c r="F2252"/>
  <c r="I1432"/>
  <c r="H2424"/>
  <c r="J2388"/>
  <c r="E2388"/>
  <c r="X2388" s="1"/>
  <c r="I2107"/>
  <c r="H1879"/>
  <c r="I1548"/>
  <c r="E1879"/>
  <c r="X1879" s="1"/>
  <c r="R2363"/>
  <c r="H2123"/>
  <c r="G1548"/>
  <c r="I2292"/>
  <c r="R1234"/>
  <c r="H1070"/>
  <c r="R277"/>
  <c r="J539"/>
  <c r="J545"/>
  <c r="F301"/>
  <c r="G389"/>
  <c r="I521"/>
  <c r="H1039"/>
  <c r="E2407"/>
  <c r="X2407" s="1"/>
  <c r="J349"/>
  <c r="G341"/>
  <c r="I437"/>
  <c r="F481"/>
  <c r="E285"/>
  <c r="X285" s="1"/>
  <c r="F365"/>
  <c r="J443"/>
  <c r="R453"/>
  <c r="G475"/>
  <c r="R1684"/>
  <c r="H1844"/>
  <c r="H1296"/>
  <c r="H1596"/>
  <c r="J301"/>
  <c r="E269"/>
  <c r="X269" s="1"/>
  <c r="I553"/>
  <c r="H1016"/>
  <c r="I984"/>
  <c r="E712"/>
  <c r="X712" s="1"/>
  <c r="J996"/>
  <c r="J732"/>
  <c r="G576"/>
  <c r="E608"/>
  <c r="X608" s="1"/>
  <c r="G664"/>
  <c r="I712"/>
  <c r="H812"/>
  <c r="F1023"/>
  <c r="H2471"/>
  <c r="H2007"/>
  <c r="J1234"/>
  <c r="R2235"/>
  <c r="J2282"/>
  <c r="J1151"/>
  <c r="J1252"/>
  <c r="J1231"/>
  <c r="R2406"/>
  <c r="I2230"/>
  <c r="I2146"/>
  <c r="R2130"/>
  <c r="R2114"/>
  <c r="G2082"/>
  <c r="F2066"/>
  <c r="H2050"/>
  <c r="H1300"/>
  <c r="F2158"/>
  <c r="H2378"/>
  <c r="G1239"/>
  <c r="H1335"/>
  <c r="H1116"/>
  <c r="G1848"/>
  <c r="J1936"/>
  <c r="H2363"/>
  <c r="E2363"/>
  <c r="X2363" s="1"/>
  <c r="I1326"/>
  <c r="H1340"/>
  <c r="E1070"/>
  <c r="X1070" s="1"/>
  <c r="R1070"/>
  <c r="E2235"/>
  <c r="X2235" s="1"/>
  <c r="I1151"/>
  <c r="R1063"/>
  <c r="E1039"/>
  <c r="X1039" s="1"/>
  <c r="G1471"/>
  <c r="F2300"/>
  <c r="H2474"/>
  <c r="F1231"/>
  <c r="H2374"/>
  <c r="E1196"/>
  <c r="X1196" s="1"/>
  <c r="R1420"/>
  <c r="R1116"/>
  <c r="E1340"/>
  <c r="X1340" s="1"/>
  <c r="R1471"/>
  <c r="R1340"/>
  <c r="J1471"/>
  <c r="J2471"/>
  <c r="J1070"/>
  <c r="J1236"/>
  <c r="J1332"/>
  <c r="G1332"/>
  <c r="F1332"/>
  <c r="R1228"/>
  <c r="F1228"/>
  <c r="I1228"/>
  <c r="R2214"/>
  <c r="E2214"/>
  <c r="X2214" s="1"/>
  <c r="I2214"/>
  <c r="J2422"/>
  <c r="E2422"/>
  <c r="X2422" s="1"/>
  <c r="F2408"/>
  <c r="I2408"/>
  <c r="G2372"/>
  <c r="E2372"/>
  <c r="X2372" s="1"/>
  <c r="J2324"/>
  <c r="H2296"/>
  <c r="G2232"/>
  <c r="R2232"/>
  <c r="F2232"/>
  <c r="R2212"/>
  <c r="F2196"/>
  <c r="I2196"/>
  <c r="H2196"/>
  <c r="G2196"/>
  <c r="J2192"/>
  <c r="R2192"/>
  <c r="I2192"/>
  <c r="I2164"/>
  <c r="J2164"/>
  <c r="F2164"/>
  <c r="G2136"/>
  <c r="F2136"/>
  <c r="F2124"/>
  <c r="J2124"/>
  <c r="H2124"/>
  <c r="G2124"/>
  <c r="I2124"/>
  <c r="R2124"/>
  <c r="E2116"/>
  <c r="X2116" s="1"/>
  <c r="J2108"/>
  <c r="I2108"/>
  <c r="H2108"/>
  <c r="E2108"/>
  <c r="X2108" s="1"/>
  <c r="E2100"/>
  <c r="X2100" s="1"/>
  <c r="I2100"/>
  <c r="R2100"/>
  <c r="H2100"/>
  <c r="J2060"/>
  <c r="R2060"/>
  <c r="F2060"/>
  <c r="G2246"/>
  <c r="H2190"/>
  <c r="R2438"/>
  <c r="I2070"/>
  <c r="G2100"/>
  <c r="G1199"/>
  <c r="I2400"/>
  <c r="H2400"/>
  <c r="E1332"/>
  <c r="X1332" s="1"/>
  <c r="E2406"/>
  <c r="X2406" s="1"/>
  <c r="H2476"/>
  <c r="H2192"/>
  <c r="H1924"/>
  <c r="R2178"/>
  <c r="H1303"/>
  <c r="J2212"/>
  <c r="J2196"/>
  <c r="R2164"/>
  <c r="F2100"/>
  <c r="F1273"/>
  <c r="G1273"/>
  <c r="I1273"/>
  <c r="E2250"/>
  <c r="X2250" s="1"/>
  <c r="F2250"/>
  <c r="E2266"/>
  <c r="X2266" s="1"/>
  <c r="J2266"/>
  <c r="F2240"/>
  <c r="E2240"/>
  <c r="X2240" s="1"/>
  <c r="H2304"/>
  <c r="E2304"/>
  <c r="X2304" s="1"/>
  <c r="I2464"/>
  <c r="F2464"/>
  <c r="E2236"/>
  <c r="X2236" s="1"/>
  <c r="F2236"/>
  <c r="H2372"/>
  <c r="R2196"/>
  <c r="E1376"/>
  <c r="X1376" s="1"/>
  <c r="F1376"/>
  <c r="G625"/>
  <c r="R625"/>
  <c r="I1172"/>
  <c r="R1172"/>
  <c r="R1356"/>
  <c r="I1356"/>
  <c r="E2102"/>
  <c r="X2102" s="1"/>
  <c r="F2102"/>
  <c r="I2174"/>
  <c r="E2174"/>
  <c r="X2174" s="1"/>
  <c r="E2294"/>
  <c r="X2294" s="1"/>
  <c r="R2294"/>
  <c r="G2294"/>
  <c r="G2390"/>
  <c r="R2390"/>
  <c r="H2292"/>
  <c r="F2200"/>
  <c r="I2144"/>
  <c r="G2144"/>
  <c r="G2104"/>
  <c r="J2104"/>
  <c r="H2104"/>
  <c r="R2052"/>
  <c r="E2052"/>
  <c r="X2052" s="1"/>
  <c r="G2052"/>
  <c r="R2032"/>
  <c r="H2032"/>
  <c r="G2032"/>
  <c r="E2032"/>
  <c r="X2032" s="1"/>
  <c r="E1852"/>
  <c r="X1852" s="1"/>
  <c r="F2278"/>
  <c r="H1228"/>
  <c r="E2192"/>
  <c r="X2192" s="1"/>
  <c r="E2246"/>
  <c r="X2246" s="1"/>
  <c r="E2196"/>
  <c r="X2196" s="1"/>
  <c r="F2292"/>
  <c r="E2164"/>
  <c r="X2164" s="1"/>
  <c r="J2100"/>
  <c r="I2052"/>
  <c r="G2298"/>
  <c r="E2298"/>
  <c r="X2298" s="1"/>
  <c r="G2314"/>
  <c r="H2314"/>
  <c r="H2352"/>
  <c r="R2352"/>
  <c r="F2284"/>
  <c r="E2284"/>
  <c r="X2284" s="1"/>
  <c r="H2332"/>
  <c r="G2332"/>
  <c r="J2372"/>
  <c r="J2484"/>
  <c r="E2484"/>
  <c r="X2484" s="1"/>
  <c r="F2462"/>
  <c r="H2462"/>
  <c r="J2486"/>
  <c r="H2486"/>
  <c r="E2124"/>
  <c r="X2124" s="1"/>
  <c r="H2052"/>
  <c r="G2108"/>
  <c r="E2016"/>
  <c r="X2016" s="1"/>
  <c r="I2016"/>
  <c r="J2016"/>
  <c r="R1988"/>
  <c r="F1988"/>
  <c r="I1988"/>
  <c r="R1972"/>
  <c r="F1972"/>
  <c r="E1972"/>
  <c r="X1972" s="1"/>
  <c r="F1956"/>
  <c r="J1956"/>
  <c r="H1956"/>
  <c r="G1932"/>
  <c r="H1932"/>
  <c r="J1932"/>
  <c r="R1900"/>
  <c r="F1900"/>
  <c r="R1888"/>
  <c r="I1888"/>
  <c r="J1888"/>
  <c r="E1888"/>
  <c r="X1888" s="1"/>
  <c r="F1888"/>
  <c r="G1888"/>
  <c r="H1816"/>
  <c r="R1816"/>
  <c r="G1808"/>
  <c r="J1808"/>
  <c r="E1780"/>
  <c r="X1780" s="1"/>
  <c r="H1780"/>
  <c r="I1780"/>
  <c r="I1776"/>
  <c r="E1776"/>
  <c r="X1776" s="1"/>
  <c r="E1736"/>
  <c r="X1736" s="1"/>
  <c r="G1736"/>
  <c r="H1732"/>
  <c r="F1732"/>
  <c r="I1732"/>
  <c r="J1732"/>
  <c r="E1732"/>
  <c r="X1732" s="1"/>
  <c r="F1724"/>
  <c r="E1724"/>
  <c r="X1724" s="1"/>
  <c r="G1724"/>
  <c r="G1712"/>
  <c r="F1712"/>
  <c r="E1696"/>
  <c r="X1696" s="1"/>
  <c r="R1664"/>
  <c r="I1664"/>
  <c r="J1608"/>
  <c r="H1608"/>
  <c r="I1608"/>
  <c r="G1600"/>
  <c r="F1600"/>
  <c r="J1600"/>
  <c r="I1560"/>
  <c r="R1560"/>
  <c r="I1552"/>
  <c r="H1552"/>
  <c r="R1552"/>
  <c r="F1552"/>
  <c r="G1532"/>
  <c r="E1532"/>
  <c r="X1532" s="1"/>
  <c r="H1532"/>
  <c r="H1524"/>
  <c r="R1524"/>
  <c r="G1524"/>
  <c r="J1504"/>
  <c r="F1504"/>
  <c r="I1504"/>
  <c r="H1504"/>
  <c r="R1504"/>
  <c r="I1496"/>
  <c r="R1496"/>
  <c r="J1496"/>
  <c r="E1496"/>
  <c r="X1496" s="1"/>
  <c r="G1488"/>
  <c r="H1488"/>
  <c r="R1488"/>
  <c r="J1488"/>
  <c r="F1488"/>
  <c r="E1488"/>
  <c r="X1488" s="1"/>
  <c r="I1488"/>
  <c r="I1476"/>
  <c r="H1476"/>
  <c r="G1476"/>
  <c r="J1476"/>
  <c r="E1476"/>
  <c r="X1476" s="1"/>
  <c r="F1476"/>
  <c r="R1476"/>
  <c r="H1460"/>
  <c r="F1460"/>
  <c r="G1460"/>
  <c r="E1460"/>
  <c r="X1460" s="1"/>
  <c r="J1460"/>
  <c r="R1460"/>
  <c r="I1460"/>
  <c r="I1444"/>
  <c r="H1352"/>
  <c r="F1352"/>
  <c r="I1352"/>
  <c r="E1352"/>
  <c r="X1352" s="1"/>
  <c r="J1352"/>
  <c r="R1352"/>
  <c r="R1336"/>
  <c r="F1336"/>
  <c r="J1336"/>
  <c r="R1328"/>
  <c r="H1328"/>
  <c r="F1328"/>
  <c r="E1328"/>
  <c r="X1328" s="1"/>
  <c r="G1328"/>
  <c r="I1328"/>
  <c r="J1328"/>
  <c r="F1312"/>
  <c r="R1312"/>
  <c r="H1312"/>
  <c r="E1312"/>
  <c r="X1312" s="1"/>
  <c r="G1312"/>
  <c r="J1312"/>
  <c r="I1312"/>
  <c r="G1280"/>
  <c r="E1280"/>
  <c r="X1280" s="1"/>
  <c r="I1280"/>
  <c r="F1280"/>
  <c r="R1280"/>
  <c r="H1280"/>
  <c r="E1272"/>
  <c r="X1272" s="1"/>
  <c r="G1272"/>
  <c r="I1248"/>
  <c r="R1248"/>
  <c r="F1248"/>
  <c r="E1248"/>
  <c r="X1248" s="1"/>
  <c r="H1248"/>
  <c r="J1248"/>
  <c r="J1224"/>
  <c r="R1224"/>
  <c r="F1224"/>
  <c r="I1224"/>
  <c r="E1224"/>
  <c r="X1224" s="1"/>
  <c r="H1224"/>
  <c r="G1224"/>
  <c r="R1212"/>
  <c r="F1184"/>
  <c r="H1184"/>
  <c r="E1180"/>
  <c r="X1180" s="1"/>
  <c r="H1180"/>
  <c r="I1180"/>
  <c r="F1180"/>
  <c r="G1152"/>
  <c r="E1152"/>
  <c r="X1152" s="1"/>
  <c r="F1152"/>
  <c r="J1152"/>
  <c r="I1152"/>
  <c r="R1152"/>
  <c r="H1152"/>
  <c r="G1128"/>
  <c r="R1128"/>
  <c r="J1128"/>
  <c r="F1128"/>
  <c r="I1128"/>
  <c r="G1104"/>
  <c r="R1104"/>
  <c r="F1104"/>
  <c r="E1104"/>
  <c r="X1104" s="1"/>
  <c r="H1104"/>
  <c r="J1104"/>
  <c r="I1104"/>
  <c r="F1096"/>
  <c r="E1096"/>
  <c r="X1096" s="1"/>
  <c r="J1096"/>
  <c r="G1096"/>
  <c r="R1096"/>
  <c r="I1096"/>
  <c r="H1096"/>
  <c r="F1064"/>
  <c r="I1064"/>
  <c r="H1064"/>
  <c r="J1064"/>
  <c r="E1064"/>
  <c r="X1064" s="1"/>
  <c r="J1052"/>
  <c r="I1052"/>
  <c r="R1024"/>
  <c r="F1024"/>
  <c r="G1024"/>
  <c r="H1024"/>
  <c r="E1024"/>
  <c r="X1024" s="1"/>
  <c r="I1024"/>
  <c r="J1024"/>
  <c r="J1004"/>
  <c r="I1004"/>
  <c r="I996"/>
  <c r="G996"/>
  <c r="F996"/>
  <c r="F988"/>
  <c r="H980"/>
  <c r="J980"/>
  <c r="R980"/>
  <c r="E980"/>
  <c r="X980" s="1"/>
  <c r="F980"/>
  <c r="H976"/>
  <c r="R976"/>
  <c r="J976"/>
  <c r="E976"/>
  <c r="X976" s="1"/>
  <c r="F976"/>
  <c r="G976"/>
  <c r="R968"/>
  <c r="R960"/>
  <c r="J960"/>
  <c r="H960"/>
  <c r="E960"/>
  <c r="X960" s="1"/>
  <c r="G960"/>
  <c r="H948"/>
  <c r="I940"/>
  <c r="E940"/>
  <c r="X940" s="1"/>
  <c r="I932"/>
  <c r="J924"/>
  <c r="F924"/>
  <c r="I924"/>
  <c r="H924"/>
  <c r="R924"/>
  <c r="E924"/>
  <c r="X924" s="1"/>
  <c r="G924"/>
  <c r="E916"/>
  <c r="X916" s="1"/>
  <c r="R916"/>
  <c r="F916"/>
  <c r="H916"/>
  <c r="G916"/>
  <c r="I908"/>
  <c r="H908"/>
  <c r="R900"/>
  <c r="H900"/>
  <c r="I900"/>
  <c r="G900"/>
  <c r="J900"/>
  <c r="E892"/>
  <c r="X892" s="1"/>
  <c r="H884"/>
  <c r="G884"/>
  <c r="R884"/>
  <c r="J884"/>
  <c r="I884"/>
  <c r="F884"/>
  <c r="J876"/>
  <c r="F876"/>
  <c r="G868"/>
  <c r="J852"/>
  <c r="I852"/>
  <c r="H852"/>
  <c r="E852"/>
  <c r="X852" s="1"/>
  <c r="R852"/>
  <c r="F852"/>
  <c r="H844"/>
  <c r="G844"/>
  <c r="I844"/>
  <c r="R844"/>
  <c r="E844"/>
  <c r="X844" s="1"/>
  <c r="J844"/>
  <c r="R836"/>
  <c r="H836"/>
  <c r="I836"/>
  <c r="J836"/>
  <c r="F836"/>
  <c r="F828"/>
  <c r="H828"/>
  <c r="R828"/>
  <c r="E828"/>
  <c r="X828" s="1"/>
  <c r="G828"/>
  <c r="I828"/>
  <c r="J828"/>
  <c r="H808"/>
  <c r="J808"/>
  <c r="F800"/>
  <c r="I800"/>
  <c r="J800"/>
  <c r="E792"/>
  <c r="X792" s="1"/>
  <c r="F792"/>
  <c r="J792"/>
  <c r="R792"/>
  <c r="H792"/>
  <c r="R784"/>
  <c r="I784"/>
  <c r="G784"/>
  <c r="J784"/>
  <c r="F784"/>
  <c r="H776"/>
  <c r="R776"/>
  <c r="H756"/>
  <c r="R756"/>
  <c r="I748"/>
  <c r="F748"/>
  <c r="J748"/>
  <c r="R748"/>
  <c r="E740"/>
  <c r="X740" s="1"/>
  <c r="H740"/>
  <c r="F732"/>
  <c r="H732"/>
  <c r="E732"/>
  <c r="X732" s="1"/>
  <c r="F724"/>
  <c r="H724"/>
  <c r="I724"/>
  <c r="J724"/>
  <c r="R724"/>
  <c r="G724"/>
  <c r="E724"/>
  <c r="X724" s="1"/>
  <c r="J716"/>
  <c r="F716"/>
  <c r="E716"/>
  <c r="X716" s="1"/>
  <c r="H716"/>
  <c r="R716"/>
  <c r="G716"/>
  <c r="I716"/>
  <c r="F712"/>
  <c r="H712"/>
  <c r="R704"/>
  <c r="G704"/>
  <c r="F704"/>
  <c r="I704"/>
  <c r="E704"/>
  <c r="X704" s="1"/>
  <c r="J692"/>
  <c r="F692"/>
  <c r="H684"/>
  <c r="R684"/>
  <c r="J684"/>
  <c r="F684"/>
  <c r="J676"/>
  <c r="F676"/>
  <c r="F668"/>
  <c r="H668"/>
  <c r="E668"/>
  <c r="X668" s="1"/>
  <c r="J656"/>
  <c r="F656"/>
  <c r="E648"/>
  <c r="X648" s="1"/>
  <c r="J648"/>
  <c r="I648"/>
  <c r="R648"/>
  <c r="E636"/>
  <c r="X636" s="1"/>
  <c r="E628"/>
  <c r="X628" s="1"/>
  <c r="H628"/>
  <c r="J628"/>
  <c r="I628"/>
  <c r="H620"/>
  <c r="R620"/>
  <c r="I620"/>
  <c r="J620"/>
  <c r="E620"/>
  <c r="X620" s="1"/>
  <c r="F620"/>
  <c r="J612"/>
  <c r="E612"/>
  <c r="X612" s="1"/>
  <c r="F596"/>
  <c r="J596"/>
  <c r="E596"/>
  <c r="X596" s="1"/>
  <c r="G580"/>
  <c r="I580"/>
  <c r="H580"/>
  <c r="F564"/>
  <c r="E564"/>
  <c r="X564" s="1"/>
  <c r="I507"/>
  <c r="J507"/>
  <c r="R427"/>
  <c r="J427"/>
  <c r="H427"/>
  <c r="J413"/>
  <c r="R413"/>
  <c r="E413"/>
  <c r="X413" s="1"/>
  <c r="I325"/>
  <c r="F325"/>
  <c r="I509"/>
  <c r="J509"/>
  <c r="H469"/>
  <c r="E469"/>
  <c r="X469" s="1"/>
  <c r="E309"/>
  <c r="X309" s="1"/>
  <c r="R507"/>
  <c r="R405"/>
  <c r="G545"/>
  <c r="R509"/>
  <c r="E341"/>
  <c r="X341" s="1"/>
  <c r="G445"/>
  <c r="F441"/>
  <c r="J441"/>
  <c r="E325"/>
  <c r="X325" s="1"/>
  <c r="E277"/>
  <c r="X277" s="1"/>
  <c r="E317"/>
  <c r="X317" s="1"/>
  <c r="H317"/>
  <c r="I333"/>
  <c r="E405"/>
  <c r="X405" s="1"/>
  <c r="J491"/>
  <c r="I491"/>
  <c r="F507"/>
  <c r="F513"/>
  <c r="R521"/>
  <c r="H521"/>
  <c r="F533"/>
  <c r="R357"/>
  <c r="I357"/>
  <c r="R481"/>
  <c r="R389"/>
  <c r="I301"/>
  <c r="E261"/>
  <c r="X261" s="1"/>
  <c r="F285"/>
  <c r="I309"/>
  <c r="E349"/>
  <c r="X349" s="1"/>
  <c r="I365"/>
  <c r="R397"/>
  <c r="G397"/>
  <c r="I443"/>
  <c r="H443"/>
  <c r="I453"/>
  <c r="J459"/>
  <c r="G459"/>
  <c r="J475"/>
  <c r="J505"/>
  <c r="F539"/>
  <c r="H1684"/>
  <c r="F1916"/>
  <c r="G1900"/>
  <c r="G1692"/>
  <c r="E1900"/>
  <c r="X1900" s="1"/>
  <c r="G1296"/>
  <c r="I1524"/>
  <c r="I1532"/>
  <c r="H1692"/>
  <c r="J1940"/>
  <c r="J1180"/>
  <c r="E1336"/>
  <c r="X1336" s="1"/>
  <c r="I349"/>
  <c r="R421"/>
  <c r="H269"/>
  <c r="E365"/>
  <c r="X365" s="1"/>
  <c r="G457"/>
  <c r="I481"/>
  <c r="H545"/>
  <c r="G1064"/>
  <c r="H748"/>
  <c r="E1128"/>
  <c r="X1128" s="1"/>
  <c r="R996"/>
  <c r="R640"/>
  <c r="F780"/>
  <c r="G792"/>
  <c r="G648"/>
  <c r="H704"/>
  <c r="E996"/>
  <c r="X996" s="1"/>
  <c r="E523"/>
  <c r="X523" s="1"/>
  <c r="G628"/>
  <c r="J704"/>
  <c r="R740"/>
  <c r="G748"/>
  <c r="G776"/>
  <c r="E784"/>
  <c r="X784" s="1"/>
  <c r="F808"/>
  <c r="F844"/>
  <c r="E884"/>
  <c r="X884" s="1"/>
  <c r="I976"/>
  <c r="I1184"/>
  <c r="I960"/>
  <c r="G1448"/>
  <c r="R2012"/>
  <c r="F2012"/>
  <c r="J2012"/>
  <c r="H1996"/>
  <c r="R1996"/>
  <c r="R1984"/>
  <c r="J1984"/>
  <c r="I1984"/>
  <c r="J1964"/>
  <c r="I1964"/>
  <c r="I1944"/>
  <c r="F1944"/>
  <c r="I1892"/>
  <c r="H1892"/>
  <c r="F1892"/>
  <c r="E1892"/>
  <c r="X1892" s="1"/>
  <c r="J1892"/>
  <c r="R1892"/>
  <c r="J1860"/>
  <c r="F1860"/>
  <c r="H1860"/>
  <c r="J1844"/>
  <c r="E1844"/>
  <c r="X1844" s="1"/>
  <c r="I1824"/>
  <c r="G1824"/>
  <c r="H1824"/>
  <c r="G1812"/>
  <c r="I1812"/>
  <c r="J1800"/>
  <c r="F1800"/>
  <c r="R1800"/>
  <c r="H1800"/>
  <c r="I1800"/>
  <c r="G1800"/>
  <c r="J1788"/>
  <c r="I1788"/>
  <c r="R1788"/>
  <c r="R1784"/>
  <c r="H1784"/>
  <c r="F1784"/>
  <c r="G1784"/>
  <c r="G1768"/>
  <c r="R1768"/>
  <c r="J1768"/>
  <c r="I1768"/>
  <c r="E1768"/>
  <c r="X1768" s="1"/>
  <c r="H1768"/>
  <c r="F1768"/>
  <c r="G1716"/>
  <c r="H1716"/>
  <c r="H1688"/>
  <c r="G1688"/>
  <c r="E1688"/>
  <c r="X1688" s="1"/>
  <c r="E1676"/>
  <c r="X1676" s="1"/>
  <c r="R1676"/>
  <c r="F1660"/>
  <c r="G1660"/>
  <c r="I1660"/>
  <c r="E1652"/>
  <c r="X1652" s="1"/>
  <c r="R1652"/>
  <c r="J1652"/>
  <c r="H1652"/>
  <c r="E1648"/>
  <c r="X1648" s="1"/>
  <c r="H1648"/>
  <c r="R1648"/>
  <c r="J1648"/>
  <c r="F1648"/>
  <c r="I1648"/>
  <c r="G1616"/>
  <c r="H1616"/>
  <c r="R1616"/>
  <c r="J1616"/>
  <c r="R1604"/>
  <c r="H1604"/>
  <c r="E1604"/>
  <c r="X1604" s="1"/>
  <c r="J1604"/>
  <c r="I1596"/>
  <c r="F1596"/>
  <c r="J1576"/>
  <c r="E1576"/>
  <c r="X1576" s="1"/>
  <c r="F1564"/>
  <c r="H1564"/>
  <c r="E1556"/>
  <c r="X1556" s="1"/>
  <c r="R1556"/>
  <c r="G1536"/>
  <c r="F1536"/>
  <c r="E1536"/>
  <c r="X1536" s="1"/>
  <c r="J1536"/>
  <c r="G1528"/>
  <c r="I1528"/>
  <c r="F1528"/>
  <c r="H1528"/>
  <c r="I1520"/>
  <c r="R1520"/>
  <c r="G1520"/>
  <c r="H1520"/>
  <c r="F1520"/>
  <c r="E1520"/>
  <c r="X1520" s="1"/>
  <c r="J1520"/>
  <c r="E1512"/>
  <c r="X1512" s="1"/>
  <c r="F1512"/>
  <c r="G1512"/>
  <c r="J1512"/>
  <c r="R1512"/>
  <c r="I1492"/>
  <c r="E1492"/>
  <c r="X1492" s="1"/>
  <c r="R1492"/>
  <c r="J1492"/>
  <c r="F1492"/>
  <c r="I1480"/>
  <c r="H1480"/>
  <c r="G1480"/>
  <c r="J1480"/>
  <c r="R1480"/>
  <c r="G1472"/>
  <c r="E1472"/>
  <c r="X1472" s="1"/>
  <c r="R1472"/>
  <c r="I1472"/>
  <c r="F1472"/>
  <c r="H1472"/>
  <c r="J1472"/>
  <c r="E1448"/>
  <c r="X1448" s="1"/>
  <c r="H1448"/>
  <c r="I1448"/>
  <c r="J1344"/>
  <c r="G1344"/>
  <c r="F1344"/>
  <c r="R1308"/>
  <c r="I1308"/>
  <c r="G1304"/>
  <c r="F1304"/>
  <c r="E1304"/>
  <c r="X1304" s="1"/>
  <c r="R1304"/>
  <c r="J1304"/>
  <c r="H1304"/>
  <c r="I1288"/>
  <c r="H1288"/>
  <c r="G1288"/>
  <c r="R1288"/>
  <c r="F1288"/>
  <c r="F1244"/>
  <c r="H1244"/>
  <c r="I1244"/>
  <c r="G1244"/>
  <c r="J1244"/>
  <c r="R1244"/>
  <c r="G1232"/>
  <c r="I1232"/>
  <c r="H1232"/>
  <c r="R1232"/>
  <c r="F1232"/>
  <c r="E1232"/>
  <c r="X1232" s="1"/>
  <c r="J1232"/>
  <c r="F1216"/>
  <c r="I1216"/>
  <c r="G1216"/>
  <c r="H1216"/>
  <c r="E1216"/>
  <c r="X1216" s="1"/>
  <c r="J1216"/>
  <c r="R1216"/>
  <c r="J1200"/>
  <c r="G1200"/>
  <c r="I1200"/>
  <c r="F1200"/>
  <c r="E1200"/>
  <c r="X1200" s="1"/>
  <c r="H1200"/>
  <c r="R1200"/>
  <c r="E1176"/>
  <c r="X1176" s="1"/>
  <c r="G1176"/>
  <c r="H1176"/>
  <c r="J1176"/>
  <c r="R1176"/>
  <c r="I1176"/>
  <c r="F1176"/>
  <c r="I1168"/>
  <c r="R1168"/>
  <c r="H1168"/>
  <c r="R1120"/>
  <c r="G1120"/>
  <c r="F1120"/>
  <c r="H1120"/>
  <c r="E1120"/>
  <c r="X1120" s="1"/>
  <c r="I1120"/>
  <c r="J1120"/>
  <c r="H1112"/>
  <c r="R1112"/>
  <c r="J1112"/>
  <c r="E1112"/>
  <c r="X1112" s="1"/>
  <c r="G1112"/>
  <c r="F1112"/>
  <c r="I1112"/>
  <c r="R1072"/>
  <c r="F1056"/>
  <c r="I1056"/>
  <c r="H1056"/>
  <c r="R1056"/>
  <c r="E1056"/>
  <c r="X1056" s="1"/>
  <c r="J1056"/>
  <c r="G1056"/>
  <c r="E1016"/>
  <c r="X1016" s="1"/>
  <c r="F1016"/>
  <c r="J1016"/>
  <c r="G1016"/>
  <c r="F1008"/>
  <c r="E1008"/>
  <c r="X1008" s="1"/>
  <c r="G1008"/>
  <c r="H1008"/>
  <c r="I1000"/>
  <c r="G1000"/>
  <c r="E1000"/>
  <c r="X1000" s="1"/>
  <c r="H1000"/>
  <c r="F1000"/>
  <c r="R1000"/>
  <c r="I992"/>
  <c r="E984"/>
  <c r="X984" s="1"/>
  <c r="H984"/>
  <c r="F972"/>
  <c r="F964"/>
  <c r="E956"/>
  <c r="X956" s="1"/>
  <c r="H956"/>
  <c r="F956"/>
  <c r="J956"/>
  <c r="R952"/>
  <c r="F952"/>
  <c r="G952"/>
  <c r="J952"/>
  <c r="F944"/>
  <c r="G944"/>
  <c r="E944"/>
  <c r="X944" s="1"/>
  <c r="I936"/>
  <c r="F936"/>
  <c r="H936"/>
  <c r="G936"/>
  <c r="J936"/>
  <c r="E936"/>
  <c r="X936" s="1"/>
  <c r="R928"/>
  <c r="I928"/>
  <c r="G928"/>
  <c r="J928"/>
  <c r="I920"/>
  <c r="H920"/>
  <c r="I912"/>
  <c r="R904"/>
  <c r="I904"/>
  <c r="H896"/>
  <c r="G896"/>
  <c r="J896"/>
  <c r="R896"/>
  <c r="I896"/>
  <c r="F896"/>
  <c r="E888"/>
  <c r="X888" s="1"/>
  <c r="H888"/>
  <c r="G888"/>
  <c r="G880"/>
  <c r="F880"/>
  <c r="I880"/>
  <c r="H880"/>
  <c r="J880"/>
  <c r="E880"/>
  <c r="X880" s="1"/>
  <c r="H872"/>
  <c r="E872"/>
  <c r="X872" s="1"/>
  <c r="J872"/>
  <c r="G872"/>
  <c r="I872"/>
  <c r="R872"/>
  <c r="H860"/>
  <c r="E860"/>
  <c r="X860" s="1"/>
  <c r="G860"/>
  <c r="H856"/>
  <c r="J856"/>
  <c r="I856"/>
  <c r="R848"/>
  <c r="I848"/>
  <c r="I840"/>
  <c r="G840"/>
  <c r="F840"/>
  <c r="R840"/>
  <c r="J840"/>
  <c r="E840"/>
  <c r="X840" s="1"/>
  <c r="H840"/>
  <c r="I832"/>
  <c r="F832"/>
  <c r="H832"/>
  <c r="J832"/>
  <c r="H824"/>
  <c r="J824"/>
  <c r="R820"/>
  <c r="I820"/>
  <c r="H820"/>
  <c r="J820"/>
  <c r="R812"/>
  <c r="F812"/>
  <c r="G812"/>
  <c r="J804"/>
  <c r="F804"/>
  <c r="I804"/>
  <c r="E804"/>
  <c r="X804" s="1"/>
  <c r="H804"/>
  <c r="J796"/>
  <c r="G788"/>
  <c r="I788"/>
  <c r="H788"/>
  <c r="E780"/>
  <c r="X780" s="1"/>
  <c r="J780"/>
  <c r="I780"/>
  <c r="G780"/>
  <c r="H772"/>
  <c r="G772"/>
  <c r="J772"/>
  <c r="F772"/>
  <c r="I772"/>
  <c r="R772"/>
  <c r="E768"/>
  <c r="X768" s="1"/>
  <c r="G768"/>
  <c r="H768"/>
  <c r="F768"/>
  <c r="R768"/>
  <c r="J760"/>
  <c r="E760"/>
  <c r="X760" s="1"/>
  <c r="F760"/>
  <c r="R760"/>
  <c r="R752"/>
  <c r="J752"/>
  <c r="E752"/>
  <c r="X752" s="1"/>
  <c r="I752"/>
  <c r="R744"/>
  <c r="J744"/>
  <c r="J736"/>
  <c r="R736"/>
  <c r="I736"/>
  <c r="F728"/>
  <c r="R720"/>
  <c r="H720"/>
  <c r="I720"/>
  <c r="J720"/>
  <c r="F708"/>
  <c r="E708"/>
  <c r="X708" s="1"/>
  <c r="R708"/>
  <c r="I708"/>
  <c r="J708"/>
  <c r="G700"/>
  <c r="E700"/>
  <c r="X700" s="1"/>
  <c r="J688"/>
  <c r="H688"/>
  <c r="I680"/>
  <c r="J680"/>
  <c r="R672"/>
  <c r="H672"/>
  <c r="I672"/>
  <c r="E664"/>
  <c r="X664" s="1"/>
  <c r="J664"/>
  <c r="R664"/>
  <c r="R660"/>
  <c r="H660"/>
  <c r="R652"/>
  <c r="H652"/>
  <c r="E652"/>
  <c r="X652" s="1"/>
  <c r="J644"/>
  <c r="F644"/>
  <c r="F640"/>
  <c r="I640"/>
  <c r="E640"/>
  <c r="X640" s="1"/>
  <c r="G632"/>
  <c r="F632"/>
  <c r="E632"/>
  <c r="X632" s="1"/>
  <c r="R632"/>
  <c r="J632"/>
  <c r="I632"/>
  <c r="F624"/>
  <c r="I624"/>
  <c r="F616"/>
  <c r="H616"/>
  <c r="J616"/>
  <c r="I608"/>
  <c r="J608"/>
  <c r="H608"/>
  <c r="F608"/>
  <c r="G608"/>
  <c r="F600"/>
  <c r="I600"/>
  <c r="J600"/>
  <c r="E600"/>
  <c r="X600" s="1"/>
  <c r="E592"/>
  <c r="X592" s="1"/>
  <c r="G592"/>
  <c r="I592"/>
  <c r="J592"/>
  <c r="G584"/>
  <c r="E584"/>
  <c r="X584" s="1"/>
  <c r="F584"/>
  <c r="H584"/>
  <c r="J584"/>
  <c r="I576"/>
  <c r="H576"/>
  <c r="F576"/>
  <c r="E576"/>
  <c r="X576" s="1"/>
  <c r="R576"/>
  <c r="H568"/>
  <c r="R568"/>
  <c r="F568"/>
  <c r="I568"/>
  <c r="E568"/>
  <c r="X568" s="1"/>
  <c r="G568"/>
  <c r="H555"/>
  <c r="I555"/>
  <c r="R555"/>
  <c r="J555"/>
  <c r="I373"/>
  <c r="G373"/>
  <c r="H341"/>
  <c r="R341"/>
  <c r="E557"/>
  <c r="X557" s="1"/>
  <c r="G557"/>
  <c r="E553"/>
  <c r="X553" s="1"/>
  <c r="H441"/>
  <c r="R441"/>
  <c r="H429"/>
  <c r="J429"/>
  <c r="I417"/>
  <c r="F417"/>
  <c r="E417"/>
  <c r="X417" s="1"/>
  <c r="E507"/>
  <c r="X507" s="1"/>
  <c r="G533"/>
  <c r="J261"/>
  <c r="I505"/>
  <c r="R349"/>
  <c r="F381"/>
  <c r="E555"/>
  <c r="X555" s="1"/>
  <c r="J523"/>
  <c r="R557"/>
  <c r="I497"/>
  <c r="I427"/>
  <c r="E481"/>
  <c r="X481" s="1"/>
  <c r="R457"/>
  <c r="R293"/>
  <c r="F277"/>
  <c r="R317"/>
  <c r="J317"/>
  <c r="J333"/>
  <c r="F405"/>
  <c r="G469"/>
  <c r="G491"/>
  <c r="E493"/>
  <c r="X493" s="1"/>
  <c r="H507"/>
  <c r="G521"/>
  <c r="H533"/>
  <c r="E449"/>
  <c r="X449" s="1"/>
  <c r="H509"/>
  <c r="F457"/>
  <c r="H437"/>
  <c r="G523"/>
  <c r="I285"/>
  <c r="I341"/>
  <c r="J365"/>
  <c r="H373"/>
  <c r="I429"/>
  <c r="R443"/>
  <c r="I459"/>
  <c r="I475"/>
  <c r="G539"/>
  <c r="E1956"/>
  <c r="X1956" s="1"/>
  <c r="I1956"/>
  <c r="I1556"/>
  <c r="E1564"/>
  <c r="X1564" s="1"/>
  <c r="E1684"/>
  <c r="X1684" s="1"/>
  <c r="E1796"/>
  <c r="X1796" s="1"/>
  <c r="J1900"/>
  <c r="R1916"/>
  <c r="R1956"/>
  <c r="F1532"/>
  <c r="H1796"/>
  <c r="J285"/>
  <c r="R437"/>
  <c r="J457"/>
  <c r="G509"/>
  <c r="E1308"/>
  <c r="X1308" s="1"/>
  <c r="H325"/>
  <c r="G1248"/>
  <c r="I441"/>
  <c r="H457"/>
  <c r="R553"/>
  <c r="R1064"/>
  <c r="R1180"/>
  <c r="G1336"/>
  <c r="E692"/>
  <c r="X692" s="1"/>
  <c r="F960"/>
  <c r="G660"/>
  <c r="G820"/>
  <c r="E920"/>
  <c r="X920" s="1"/>
  <c r="R616"/>
  <c r="F776"/>
  <c r="R656"/>
  <c r="R800"/>
  <c r="I664"/>
  <c r="I684"/>
  <c r="J768"/>
  <c r="E836"/>
  <c r="X836" s="1"/>
  <c r="H632"/>
  <c r="H848"/>
  <c r="I732"/>
  <c r="J672"/>
  <c r="J1000"/>
  <c r="F1004"/>
  <c r="H752"/>
  <c r="H708"/>
  <c r="I860"/>
  <c r="I523"/>
  <c r="E616"/>
  <c r="X616" s="1"/>
  <c r="I1016"/>
  <c r="R804"/>
  <c r="H664"/>
  <c r="E572"/>
  <c r="X572" s="1"/>
  <c r="H592"/>
  <c r="H600"/>
  <c r="G612"/>
  <c r="F628"/>
  <c r="J640"/>
  <c r="F648"/>
  <c r="E660"/>
  <c r="X660" s="1"/>
  <c r="E672"/>
  <c r="X672" s="1"/>
  <c r="F688"/>
  <c r="G720"/>
  <c r="G732"/>
  <c r="E748"/>
  <c r="X748" s="1"/>
  <c r="E772"/>
  <c r="X772" s="1"/>
  <c r="H784"/>
  <c r="I792"/>
  <c r="E820"/>
  <c r="X820" s="1"/>
  <c r="G836"/>
  <c r="E868"/>
  <c r="X868" s="1"/>
  <c r="R880"/>
  <c r="F912"/>
  <c r="F928"/>
  <c r="R944"/>
  <c r="I956"/>
  <c r="H988"/>
  <c r="G620"/>
  <c r="G1352"/>
  <c r="G804"/>
  <c r="E1800"/>
  <c r="X1800" s="1"/>
  <c r="H1888"/>
  <c r="E1504"/>
  <c r="X1504" s="1"/>
  <c r="I1304"/>
  <c r="J1280"/>
  <c r="F1996"/>
  <c r="F1668"/>
  <c r="G1964"/>
  <c r="G1504"/>
  <c r="J1812"/>
  <c r="G1984"/>
  <c r="G1988"/>
  <c r="G1576"/>
  <c r="F1400"/>
  <c r="I1400"/>
  <c r="F1179"/>
  <c r="J1179"/>
  <c r="J1091"/>
  <c r="H1091"/>
  <c r="I1091"/>
  <c r="E1234"/>
  <c r="X1234" s="1"/>
  <c r="H1234"/>
  <c r="I1234"/>
  <c r="R1318"/>
  <c r="I1318"/>
  <c r="J1318"/>
  <c r="F1318"/>
  <c r="I2152"/>
  <c r="J2152"/>
  <c r="I1782"/>
  <c r="H1782"/>
  <c r="E1915"/>
  <c r="X1915" s="1"/>
  <c r="G1915"/>
  <c r="I1943"/>
  <c r="E1943"/>
  <c r="X1943" s="1"/>
  <c r="G1959"/>
  <c r="I1959"/>
  <c r="E2199"/>
  <c r="X2199" s="1"/>
  <c r="H2199"/>
  <c r="G1980"/>
  <c r="J1980"/>
  <c r="F1980"/>
  <c r="J2248"/>
  <c r="E2248"/>
  <c r="X2248" s="1"/>
  <c r="F2248"/>
  <c r="G2248"/>
  <c r="G2131"/>
  <c r="J2131"/>
  <c r="I1398"/>
  <c r="H1398"/>
  <c r="G1088"/>
  <c r="R1088"/>
  <c r="E1198"/>
  <c r="X1198" s="1"/>
  <c r="F1198"/>
  <c r="G1254"/>
  <c r="J1254"/>
  <c r="F1254"/>
  <c r="E1254"/>
  <c r="X1254" s="1"/>
  <c r="H1254"/>
  <c r="I1355"/>
  <c r="G1355"/>
  <c r="J1355"/>
  <c r="E1355"/>
  <c r="X1355" s="1"/>
  <c r="R1620"/>
  <c r="F1620"/>
  <c r="E1620"/>
  <c r="X1620" s="1"/>
  <c r="R1851"/>
  <c r="I1851"/>
  <c r="G1580"/>
  <c r="H1580"/>
  <c r="F1867"/>
  <c r="I1867"/>
  <c r="G2376"/>
  <c r="E2376"/>
  <c r="X2376" s="1"/>
  <c r="I2376"/>
  <c r="J2376"/>
  <c r="R2376"/>
  <c r="H1295"/>
  <c r="F1295"/>
  <c r="F1124"/>
  <c r="R1124"/>
  <c r="G1432"/>
  <c r="E1432"/>
  <c r="X1432" s="1"/>
  <c r="F2402"/>
  <c r="I1196"/>
  <c r="G2282"/>
  <c r="E2282"/>
  <c r="X2282" s="1"/>
  <c r="I2054"/>
  <c r="J2054"/>
  <c r="F2086"/>
  <c r="I2086"/>
  <c r="I2374"/>
  <c r="F2374"/>
  <c r="R1103"/>
  <c r="H1103"/>
  <c r="F1252"/>
  <c r="I1252"/>
  <c r="R1368"/>
  <c r="G1368"/>
  <c r="R1252"/>
  <c r="E1063"/>
  <c r="X1063" s="1"/>
  <c r="R1167"/>
  <c r="F1368"/>
  <c r="J1124"/>
  <c r="I1295"/>
  <c r="E1103"/>
  <c r="X1103" s="1"/>
  <c r="E1400"/>
  <c r="X1400" s="1"/>
  <c r="J1368"/>
  <c r="F1055"/>
  <c r="H2248"/>
  <c r="H1318"/>
  <c r="E1091"/>
  <c r="X1091" s="1"/>
  <c r="J1620"/>
  <c r="H1867"/>
  <c r="I1088"/>
  <c r="E1980"/>
  <c r="X1980" s="1"/>
  <c r="F1234"/>
  <c r="G2380"/>
  <c r="I2240"/>
  <c r="R2208"/>
  <c r="R2386"/>
  <c r="I1332"/>
  <c r="G1252"/>
  <c r="E1252"/>
  <c r="X1252" s="1"/>
  <c r="H1124"/>
  <c r="E1124"/>
  <c r="X1124" s="1"/>
  <c r="G1295"/>
  <c r="I1231"/>
  <c r="J1167"/>
  <c r="I1103"/>
  <c r="R2358"/>
  <c r="J2364"/>
  <c r="H2464"/>
  <c r="I2304"/>
  <c r="R2272"/>
  <c r="R2218"/>
  <c r="G1228"/>
  <c r="J1432"/>
  <c r="F1432"/>
  <c r="R1400"/>
  <c r="H1400"/>
  <c r="H1368"/>
  <c r="E1368"/>
  <c r="X1368" s="1"/>
  <c r="F1196"/>
  <c r="R1196"/>
  <c r="E2452"/>
  <c r="X2452" s="1"/>
  <c r="J1356"/>
  <c r="R1091"/>
  <c r="E1179"/>
  <c r="X1179" s="1"/>
  <c r="H1179"/>
  <c r="J1851"/>
  <c r="J1995"/>
  <c r="I2199"/>
  <c r="H1654"/>
  <c r="R2151"/>
  <c r="G2328"/>
  <c r="H2328"/>
  <c r="R2328"/>
  <c r="G2180"/>
  <c r="E2180"/>
  <c r="X2180" s="1"/>
  <c r="J2180"/>
  <c r="G2016"/>
  <c r="R2016"/>
  <c r="H2016"/>
  <c r="F2016"/>
  <c r="I2012"/>
  <c r="G2012"/>
  <c r="H2012"/>
  <c r="E2012"/>
  <c r="X2012" s="1"/>
  <c r="J1996"/>
  <c r="E1996"/>
  <c r="X1996" s="1"/>
  <c r="I1996"/>
  <c r="G1996"/>
  <c r="H1988"/>
  <c r="J1988"/>
  <c r="E1988"/>
  <c r="X1988" s="1"/>
  <c r="E1964"/>
  <c r="X1964" s="1"/>
  <c r="R1964"/>
  <c r="R1944"/>
  <c r="J1944"/>
  <c r="I1932"/>
  <c r="F1932"/>
  <c r="R1932"/>
  <c r="E1932"/>
  <c r="X1932" s="1"/>
  <c r="J1856"/>
  <c r="I1856"/>
  <c r="G1856"/>
  <c r="E1824"/>
  <c r="X1824" s="1"/>
  <c r="R1824"/>
  <c r="J1824"/>
  <c r="I1808"/>
  <c r="R1808"/>
  <c r="F1804"/>
  <c r="I1784"/>
  <c r="E1784"/>
  <c r="X1784" s="1"/>
  <c r="J1784"/>
  <c r="J1780"/>
  <c r="G1780"/>
  <c r="F1780"/>
  <c r="R1780"/>
  <c r="J1776"/>
  <c r="H1776"/>
  <c r="F1776"/>
  <c r="R1776"/>
  <c r="E1764"/>
  <c r="X1764" s="1"/>
  <c r="F1764"/>
  <c r="R1764"/>
  <c r="I1752"/>
  <c r="F1752"/>
  <c r="R1752"/>
  <c r="E1740"/>
  <c r="X1740" s="1"/>
  <c r="F1740"/>
  <c r="R1736"/>
  <c r="H1736"/>
  <c r="R1728"/>
  <c r="I1724"/>
  <c r="J1724"/>
  <c r="H1724"/>
  <c r="R1724"/>
  <c r="J1716"/>
  <c r="F1716"/>
  <c r="E1716"/>
  <c r="X1716" s="1"/>
  <c r="H1704"/>
  <c r="G1704"/>
  <c r="F2412"/>
  <c r="H2240"/>
  <c r="I2418"/>
  <c r="J1087"/>
  <c r="H1273"/>
  <c r="H1332"/>
  <c r="I1124"/>
  <c r="E1295"/>
  <c r="X1295" s="1"/>
  <c r="R1231"/>
  <c r="G1167"/>
  <c r="R2486"/>
  <c r="R2304"/>
  <c r="H2250"/>
  <c r="E1228"/>
  <c r="X1228" s="1"/>
  <c r="F2342"/>
  <c r="R2484"/>
  <c r="R2426"/>
  <c r="I2378"/>
  <c r="R1924"/>
  <c r="R1432"/>
  <c r="J1400"/>
  <c r="G1196"/>
  <c r="E1255"/>
  <c r="X1255" s="1"/>
  <c r="I1915"/>
  <c r="G1091"/>
  <c r="R1179"/>
  <c r="R2199"/>
  <c r="R1536"/>
  <c r="G1668"/>
  <c r="J1664"/>
  <c r="G1608"/>
  <c r="E1608"/>
  <c r="X1608" s="1"/>
  <c r="F1616"/>
  <c r="R1528"/>
  <c r="J1528"/>
  <c r="I1512"/>
  <c r="H1512"/>
  <c r="F1664"/>
  <c r="E1616"/>
  <c r="X1616" s="1"/>
  <c r="G1664"/>
  <c r="R1608"/>
  <c r="R1344"/>
  <c r="E1288"/>
  <c r="X1288" s="1"/>
  <c r="I1344"/>
  <c r="E1344"/>
  <c r="X1344" s="1"/>
  <c r="H1344"/>
  <c r="J1288"/>
  <c r="E1600"/>
  <c r="X1600" s="1"/>
  <c r="R1596"/>
  <c r="G1604"/>
  <c r="G1696"/>
  <c r="I1336"/>
  <c r="G1168"/>
  <c r="G1180"/>
  <c r="G1496"/>
  <c r="G1492"/>
  <c r="J1532"/>
  <c r="H1492"/>
  <c r="G1564"/>
  <c r="J1684"/>
  <c r="J1564"/>
  <c r="H1536"/>
  <c r="J1552"/>
  <c r="E1552"/>
  <c r="X1552" s="1"/>
  <c r="F1576"/>
  <c r="F1496"/>
  <c r="F1608"/>
  <c r="H1664"/>
  <c r="I1616"/>
  <c r="G1648"/>
  <c r="E1528"/>
  <c r="X1528" s="1"/>
  <c r="I1652"/>
  <c r="F1652"/>
  <c r="R1660"/>
  <c r="E1660"/>
  <c r="X1660" s="1"/>
  <c r="F1308"/>
  <c r="G1308"/>
  <c r="J1660"/>
  <c r="H1660"/>
  <c r="G1652"/>
  <c r="R1600"/>
  <c r="R1532"/>
  <c r="I1604"/>
  <c r="F1604"/>
  <c r="F1168"/>
  <c r="H1496"/>
  <c r="F1296"/>
  <c r="I1536"/>
  <c r="G1552"/>
  <c r="H1164"/>
  <c r="R1164"/>
  <c r="J1164"/>
  <c r="F1164"/>
  <c r="I1279"/>
  <c r="J1279"/>
  <c r="G2210"/>
  <c r="R2210"/>
  <c r="R2242"/>
  <c r="I2242"/>
  <c r="I2258"/>
  <c r="F2258"/>
  <c r="G2258"/>
  <c r="I2346"/>
  <c r="H2346"/>
  <c r="H2370"/>
  <c r="I2370"/>
  <c r="J2370"/>
  <c r="F2434"/>
  <c r="E2434"/>
  <c r="X2434" s="1"/>
  <c r="I2434"/>
  <c r="H2450"/>
  <c r="G2450"/>
  <c r="E2336"/>
  <c r="X2336" s="1"/>
  <c r="R2336"/>
  <c r="H2384"/>
  <c r="E2384"/>
  <c r="X2384" s="1"/>
  <c r="H2432"/>
  <c r="J2432"/>
  <c r="E2204"/>
  <c r="X2204" s="1"/>
  <c r="H2204"/>
  <c r="I2204"/>
  <c r="I2268"/>
  <c r="R2268"/>
  <c r="G2436"/>
  <c r="F2436"/>
  <c r="J2436"/>
  <c r="J2468"/>
  <c r="I2468"/>
  <c r="R1268"/>
  <c r="F1268"/>
  <c r="G1268"/>
  <c r="G2454"/>
  <c r="F2454"/>
  <c r="I2454"/>
  <c r="I2470"/>
  <c r="R2470"/>
  <c r="H1896"/>
  <c r="R1896"/>
  <c r="J2344"/>
  <c r="E2344"/>
  <c r="X2344" s="1"/>
  <c r="F1939"/>
  <c r="G1939"/>
  <c r="R1939"/>
  <c r="R1928"/>
  <c r="F1928"/>
  <c r="R2020"/>
  <c r="F2020"/>
  <c r="F2387"/>
  <c r="R2387"/>
  <c r="E2454"/>
  <c r="X2454" s="1"/>
  <c r="R2436"/>
  <c r="F2380"/>
  <c r="J2268"/>
  <c r="F2268"/>
  <c r="H2488"/>
  <c r="I2208"/>
  <c r="J2434"/>
  <c r="G2418"/>
  <c r="G2402"/>
  <c r="J2386"/>
  <c r="E2370"/>
  <c r="X2370" s="1"/>
  <c r="R2364"/>
  <c r="E2432"/>
  <c r="X2432" s="1"/>
  <c r="H2336"/>
  <c r="F2272"/>
  <c r="G2342"/>
  <c r="R2204"/>
  <c r="R2450"/>
  <c r="R2346"/>
  <c r="G2242"/>
  <c r="I1404"/>
  <c r="F1671"/>
  <c r="R1960"/>
  <c r="R1772"/>
  <c r="G1287"/>
  <c r="I1287"/>
  <c r="R1132"/>
  <c r="G1132"/>
  <c r="I1132"/>
  <c r="R1376"/>
  <c r="H1376"/>
  <c r="I1376"/>
  <c r="J1408"/>
  <c r="R1408"/>
  <c r="H1111"/>
  <c r="J1111"/>
  <c r="F1143"/>
  <c r="J1143"/>
  <c r="I1143"/>
  <c r="E1143"/>
  <c r="X1143" s="1"/>
  <c r="H1143"/>
  <c r="F1271"/>
  <c r="E1271"/>
  <c r="X1271" s="1"/>
  <c r="J1204"/>
  <c r="F1204"/>
  <c r="E2074"/>
  <c r="X2074" s="1"/>
  <c r="F2074"/>
  <c r="E2106"/>
  <c r="X2106" s="1"/>
  <c r="R2106"/>
  <c r="I2106"/>
  <c r="G2154"/>
  <c r="R2154"/>
  <c r="G1017"/>
  <c r="R1017"/>
  <c r="R1145"/>
  <c r="G1145"/>
  <c r="E1145"/>
  <c r="X1145" s="1"/>
  <c r="G1292"/>
  <c r="H1292"/>
  <c r="F1380"/>
  <c r="I1380"/>
  <c r="G1852"/>
  <c r="R1852"/>
  <c r="H2178"/>
  <c r="G2178"/>
  <c r="H2194"/>
  <c r="J2194"/>
  <c r="F2298"/>
  <c r="J2298"/>
  <c r="R2314"/>
  <c r="I2314"/>
  <c r="J2314"/>
  <c r="R2330"/>
  <c r="H2330"/>
  <c r="I2474"/>
  <c r="R2474"/>
  <c r="H2224"/>
  <c r="G2224"/>
  <c r="H2288"/>
  <c r="F2288"/>
  <c r="I2288"/>
  <c r="F2352"/>
  <c r="G2352"/>
  <c r="J2400"/>
  <c r="R2400"/>
  <c r="F2448"/>
  <c r="G2448"/>
  <c r="G2220"/>
  <c r="F2220"/>
  <c r="I2284"/>
  <c r="J2284"/>
  <c r="G2284"/>
  <c r="E2332"/>
  <c r="X2332" s="1"/>
  <c r="F2332"/>
  <c r="R2396"/>
  <c r="J2396"/>
  <c r="G2444"/>
  <c r="E2444"/>
  <c r="X2444" s="1"/>
  <c r="G2476"/>
  <c r="E2476"/>
  <c r="X2476" s="1"/>
  <c r="J2476"/>
  <c r="R2014"/>
  <c r="I2014"/>
  <c r="E2030"/>
  <c r="X2030" s="1"/>
  <c r="R2030"/>
  <c r="H2054"/>
  <c r="R2054"/>
  <c r="E2054"/>
  <c r="X2054" s="1"/>
  <c r="G2070"/>
  <c r="F2070"/>
  <c r="J2070"/>
  <c r="H2102"/>
  <c r="J2102"/>
  <c r="I2118"/>
  <c r="F2118"/>
  <c r="J2118"/>
  <c r="R2134"/>
  <c r="J2134"/>
  <c r="G2158"/>
  <c r="H2158"/>
  <c r="I2158"/>
  <c r="R2158"/>
  <c r="G2174"/>
  <c r="H2174"/>
  <c r="R2190"/>
  <c r="I2190"/>
  <c r="G2214"/>
  <c r="F2214"/>
  <c r="H2230"/>
  <c r="F2230"/>
  <c r="R2246"/>
  <c r="F2246"/>
  <c r="J2246"/>
  <c r="I2262"/>
  <c r="R2262"/>
  <c r="F2262"/>
  <c r="H2278"/>
  <c r="G2278"/>
  <c r="H2294"/>
  <c r="I2294"/>
  <c r="E2310"/>
  <c r="X2310" s="1"/>
  <c r="F2310"/>
  <c r="I2326"/>
  <c r="H2326"/>
  <c r="F2326"/>
  <c r="E2390"/>
  <c r="X2390" s="1"/>
  <c r="J2390"/>
  <c r="J2406"/>
  <c r="F2406"/>
  <c r="I2422"/>
  <c r="R2422"/>
  <c r="G2438"/>
  <c r="F2438"/>
  <c r="F1597"/>
  <c r="J1597"/>
  <c r="E1473"/>
  <c r="X1473" s="1"/>
  <c r="I1473"/>
  <c r="H2454"/>
  <c r="H2422"/>
  <c r="G2326"/>
  <c r="H2310"/>
  <c r="J2294"/>
  <c r="I2102"/>
  <c r="H2030"/>
  <c r="E2014"/>
  <c r="X2014" s="1"/>
  <c r="E2436"/>
  <c r="X2436" s="1"/>
  <c r="H2380"/>
  <c r="J2380"/>
  <c r="E2268"/>
  <c r="X2268" s="1"/>
  <c r="J2220"/>
  <c r="F2400"/>
  <c r="G2400"/>
  <c r="I2352"/>
  <c r="J2352"/>
  <c r="E2208"/>
  <c r="X2208" s="1"/>
  <c r="G2474"/>
  <c r="R2434"/>
  <c r="J2418"/>
  <c r="H2402"/>
  <c r="E2386"/>
  <c r="X2386" s="1"/>
  <c r="F2370"/>
  <c r="I2298"/>
  <c r="H2298"/>
  <c r="R2282"/>
  <c r="H1852"/>
  <c r="I1852"/>
  <c r="R1292"/>
  <c r="G1236"/>
  <c r="G1408"/>
  <c r="J1376"/>
  <c r="I2406"/>
  <c r="H2390"/>
  <c r="F2390"/>
  <c r="R2374"/>
  <c r="R2278"/>
  <c r="I2278"/>
  <c r="J2230"/>
  <c r="H2214"/>
  <c r="E2190"/>
  <c r="X2190" s="1"/>
  <c r="F2190"/>
  <c r="G2086"/>
  <c r="E2086"/>
  <c r="X2086" s="1"/>
  <c r="R2476"/>
  <c r="H2364"/>
  <c r="R2332"/>
  <c r="I2432"/>
  <c r="J2336"/>
  <c r="I2272"/>
  <c r="G1412"/>
  <c r="J1380"/>
  <c r="G1036"/>
  <c r="H2438"/>
  <c r="J2342"/>
  <c r="J2174"/>
  <c r="F2174"/>
  <c r="H2134"/>
  <c r="H2070"/>
  <c r="H2284"/>
  <c r="G2384"/>
  <c r="R2224"/>
  <c r="E2258"/>
  <c r="X2258" s="1"/>
  <c r="F1145"/>
  <c r="I1204"/>
  <c r="R2326"/>
  <c r="H2262"/>
  <c r="H2246"/>
  <c r="R2468"/>
  <c r="I2316"/>
  <c r="I2450"/>
  <c r="F2330"/>
  <c r="E2314"/>
  <c r="X2314" s="1"/>
  <c r="J2226"/>
  <c r="R2194"/>
  <c r="J2178"/>
  <c r="R1372"/>
  <c r="R1055"/>
  <c r="R2132"/>
  <c r="H1992"/>
  <c r="R2454"/>
  <c r="F2422"/>
  <c r="R2310"/>
  <c r="I2310"/>
  <c r="F2294"/>
  <c r="R2102"/>
  <c r="F2030"/>
  <c r="I2436"/>
  <c r="E2380"/>
  <c r="X2380" s="1"/>
  <c r="I2380"/>
  <c r="G2268"/>
  <c r="I2488"/>
  <c r="E2400"/>
  <c r="X2400" s="1"/>
  <c r="E2352"/>
  <c r="X2352" s="1"/>
  <c r="J2208"/>
  <c r="F2474"/>
  <c r="G2434"/>
  <c r="E2418"/>
  <c r="X2418" s="1"/>
  <c r="J2402"/>
  <c r="I2386"/>
  <c r="G2370"/>
  <c r="R2298"/>
  <c r="F2282"/>
  <c r="I2282"/>
  <c r="F1852"/>
  <c r="J1292"/>
  <c r="H1017"/>
  <c r="E1236"/>
  <c r="X1236" s="1"/>
  <c r="E1111"/>
  <c r="X1111" s="1"/>
  <c r="F1408"/>
  <c r="G1376"/>
  <c r="H2406"/>
  <c r="I2390"/>
  <c r="G2374"/>
  <c r="E2374"/>
  <c r="X2374" s="1"/>
  <c r="E2278"/>
  <c r="X2278" s="1"/>
  <c r="G2230"/>
  <c r="J2214"/>
  <c r="G2190"/>
  <c r="H2086"/>
  <c r="J2086"/>
  <c r="F2476"/>
  <c r="G2364"/>
  <c r="J2332"/>
  <c r="I2332"/>
  <c r="G2336"/>
  <c r="I2336"/>
  <c r="E2272"/>
  <c r="X2272" s="1"/>
  <c r="E1036"/>
  <c r="X1036" s="1"/>
  <c r="J2438"/>
  <c r="R2342"/>
  <c r="G2262"/>
  <c r="R2174"/>
  <c r="J2158"/>
  <c r="G2134"/>
  <c r="R2070"/>
  <c r="E1268"/>
  <c r="X1268" s="1"/>
  <c r="R2284"/>
  <c r="F2384"/>
  <c r="H2258"/>
  <c r="R1204"/>
  <c r="H1132"/>
  <c r="J2470"/>
  <c r="E2326"/>
  <c r="X2326" s="1"/>
  <c r="E2262"/>
  <c r="X2262" s="1"/>
  <c r="F2054"/>
  <c r="F2468"/>
  <c r="G2316"/>
  <c r="J2450"/>
  <c r="E2330"/>
  <c r="X2330" s="1"/>
  <c r="F2314"/>
  <c r="R2226"/>
  <c r="I2194"/>
  <c r="I1436"/>
  <c r="E1287"/>
  <c r="X1287" s="1"/>
  <c r="J1671"/>
  <c r="G1416"/>
  <c r="E1416"/>
  <c r="X1416" s="1"/>
  <c r="H1172"/>
  <c r="E1172"/>
  <c r="X1172" s="1"/>
  <c r="E1356"/>
  <c r="X1356" s="1"/>
  <c r="H1356"/>
  <c r="F1356"/>
  <c r="F1388"/>
  <c r="J1388"/>
  <c r="H2362"/>
  <c r="G2362"/>
  <c r="F2394"/>
  <c r="J2394"/>
  <c r="G2442"/>
  <c r="R2442"/>
  <c r="F2340"/>
  <c r="H2340"/>
  <c r="I2412"/>
  <c r="E2300"/>
  <c r="X2300" s="1"/>
  <c r="G2240"/>
  <c r="R2266"/>
  <c r="F1087"/>
  <c r="J1273"/>
  <c r="R1332"/>
  <c r="G2358"/>
  <c r="G2304"/>
  <c r="F2458"/>
  <c r="G2234"/>
  <c r="J1228"/>
  <c r="J2410"/>
  <c r="R2362"/>
  <c r="F2452"/>
  <c r="G1356"/>
  <c r="I1047"/>
  <c r="R1108"/>
  <c r="J1108"/>
  <c r="H1079"/>
  <c r="F1079"/>
  <c r="E1335"/>
  <c r="X1335" s="1"/>
  <c r="G1335"/>
  <c r="R1335"/>
  <c r="G2018"/>
  <c r="H2018"/>
  <c r="F2018"/>
  <c r="I1580"/>
  <c r="J1473"/>
  <c r="E689"/>
  <c r="X689" s="1"/>
  <c r="J1220"/>
  <c r="R1220"/>
  <c r="E1132"/>
  <c r="X1132" s="1"/>
  <c r="J1132"/>
  <c r="H1408"/>
  <c r="E1408"/>
  <c r="X1408" s="1"/>
  <c r="H1236"/>
  <c r="F1236"/>
  <c r="H1271"/>
  <c r="I1271"/>
  <c r="H1204"/>
  <c r="G1204"/>
  <c r="R2042"/>
  <c r="E2042"/>
  <c r="X2042" s="1"/>
  <c r="G2138"/>
  <c r="I2138"/>
  <c r="J1036"/>
  <c r="I1036"/>
  <c r="G1372"/>
  <c r="F1372"/>
  <c r="J1404"/>
  <c r="R1404"/>
  <c r="R1436"/>
  <c r="G1436"/>
  <c r="E2226"/>
  <c r="X2226" s="1"/>
  <c r="G2226"/>
  <c r="E2242"/>
  <c r="X2242" s="1"/>
  <c r="F2242"/>
  <c r="R2258"/>
  <c r="J2258"/>
  <c r="J2346"/>
  <c r="F2346"/>
  <c r="G2346"/>
  <c r="G2386"/>
  <c r="H2386"/>
  <c r="R2402"/>
  <c r="E2402"/>
  <c r="X2402" s="1"/>
  <c r="H2418"/>
  <c r="R2418"/>
  <c r="H2208"/>
  <c r="F2208"/>
  <c r="J2272"/>
  <c r="G2272"/>
  <c r="G2488"/>
  <c r="E2488"/>
  <c r="X2488" s="1"/>
  <c r="R2488"/>
  <c r="R2316"/>
  <c r="E2316"/>
  <c r="X2316" s="1"/>
  <c r="I2364"/>
  <c r="F2364"/>
  <c r="H2342"/>
  <c r="I2342"/>
  <c r="R1333"/>
  <c r="H1333"/>
  <c r="G399"/>
  <c r="R399"/>
  <c r="E2221"/>
  <c r="X2221" s="1"/>
  <c r="E1373"/>
  <c r="X1373" s="1"/>
  <c r="J1373"/>
  <c r="G1317"/>
  <c r="H1317"/>
  <c r="E1185"/>
  <c r="X1185" s="1"/>
  <c r="H1185"/>
  <c r="R1049"/>
  <c r="H1049"/>
  <c r="R677"/>
  <c r="G677"/>
  <c r="H589"/>
  <c r="J589"/>
  <c r="F511"/>
  <c r="G511"/>
  <c r="R415"/>
  <c r="I415"/>
  <c r="G1111"/>
  <c r="J287"/>
  <c r="F1217"/>
  <c r="G2024"/>
  <c r="H2024"/>
  <c r="H1758"/>
  <c r="I1758"/>
  <c r="R2067"/>
  <c r="J2067"/>
  <c r="E2067"/>
  <c r="X2067" s="1"/>
  <c r="F1976"/>
  <c r="I1976"/>
  <c r="G2128"/>
  <c r="F2128"/>
  <c r="I2128"/>
  <c r="G1330"/>
  <c r="I1330"/>
  <c r="H1330"/>
  <c r="R1671"/>
  <c r="I1671"/>
  <c r="J1330"/>
  <c r="E2024"/>
  <c r="X2024" s="1"/>
  <c r="I1928"/>
  <c r="J1447"/>
  <c r="H1976"/>
  <c r="E1896"/>
  <c r="X1896" s="1"/>
  <c r="E2017"/>
  <c r="X2017" s="1"/>
  <c r="H2017"/>
  <c r="E1949"/>
  <c r="X1949" s="1"/>
  <c r="I1949"/>
  <c r="H1853"/>
  <c r="E1653"/>
  <c r="X1653" s="1"/>
  <c r="G1653"/>
  <c r="I1629"/>
  <c r="G1629"/>
  <c r="H1565"/>
  <c r="R1565"/>
  <c r="R1413"/>
  <c r="F1413"/>
  <c r="H1013"/>
  <c r="E1013"/>
  <c r="X1013" s="1"/>
  <c r="F1005"/>
  <c r="J1005"/>
  <c r="J953"/>
  <c r="G953"/>
  <c r="J885"/>
  <c r="G885"/>
  <c r="J833"/>
  <c r="I833"/>
  <c r="I757"/>
  <c r="R757"/>
  <c r="I447"/>
  <c r="H447"/>
  <c r="R367"/>
  <c r="E367"/>
  <c r="X367" s="1"/>
  <c r="E2350"/>
  <c r="X2350" s="1"/>
  <c r="H2279"/>
  <c r="F2409"/>
  <c r="F1772"/>
  <c r="G1772"/>
  <c r="G1960"/>
  <c r="E1960"/>
  <c r="X1960" s="1"/>
  <c r="H1960"/>
  <c r="G2344"/>
  <c r="I2344"/>
  <c r="G1928"/>
  <c r="E1928"/>
  <c r="X1928" s="1"/>
  <c r="H2047"/>
  <c r="G2047"/>
  <c r="R1522"/>
  <c r="I1522"/>
  <c r="J1384"/>
  <c r="H1188"/>
  <c r="I2020"/>
  <c r="G1758"/>
  <c r="F2344"/>
  <c r="I2024"/>
  <c r="H1148"/>
  <c r="J2128"/>
  <c r="H1928"/>
  <c r="J1960"/>
  <c r="I1050"/>
  <c r="F1050"/>
  <c r="R1612"/>
  <c r="E1612"/>
  <c r="X1612" s="1"/>
  <c r="R2465"/>
  <c r="J2465"/>
  <c r="I2453"/>
  <c r="J2453"/>
  <c r="H2389"/>
  <c r="J2389"/>
  <c r="H2412"/>
  <c r="G2412"/>
  <c r="J2300"/>
  <c r="E2486"/>
  <c r="X2486" s="1"/>
  <c r="H2358"/>
  <c r="R2464"/>
  <c r="J2462"/>
  <c r="I2484"/>
  <c r="I1384"/>
  <c r="F1060"/>
  <c r="E1330"/>
  <c r="X1330" s="1"/>
  <c r="G1976"/>
  <c r="I2067"/>
  <c r="F1758"/>
  <c r="R2024"/>
  <c r="F1148"/>
  <c r="F1447"/>
  <c r="H1939"/>
  <c r="E2128"/>
  <c r="X2128" s="1"/>
  <c r="H1772"/>
  <c r="F2279"/>
  <c r="E1050"/>
  <c r="X1050" s="1"/>
  <c r="E1772"/>
  <c r="X1772" s="1"/>
  <c r="E1976"/>
  <c r="X1976" s="1"/>
  <c r="F1896"/>
  <c r="E2412"/>
  <c r="X2412" s="1"/>
  <c r="G2340"/>
  <c r="R1316"/>
  <c r="E1060"/>
  <c r="X1060" s="1"/>
  <c r="R1330"/>
  <c r="E2020"/>
  <c r="X2020" s="1"/>
  <c r="G2067"/>
  <c r="E1758"/>
  <c r="X1758" s="1"/>
  <c r="J2024"/>
  <c r="G1896"/>
  <c r="R1148"/>
  <c r="J1503"/>
  <c r="I1503"/>
  <c r="E1671"/>
  <c r="X1671" s="1"/>
  <c r="E1106"/>
  <c r="X1106" s="1"/>
  <c r="H2128"/>
  <c r="J1928"/>
  <c r="F1960"/>
  <c r="R1976"/>
  <c r="I1772"/>
  <c r="E1417"/>
  <c r="X1417" s="1"/>
  <c r="R1503"/>
  <c r="F1031"/>
  <c r="J1031"/>
  <c r="G1092"/>
  <c r="J1092"/>
  <c r="J1287"/>
  <c r="H1287"/>
  <c r="R1287"/>
  <c r="I1348"/>
  <c r="H1348"/>
  <c r="R1111"/>
  <c r="F1111"/>
  <c r="R1143"/>
  <c r="G1143"/>
  <c r="G1271"/>
  <c r="J1271"/>
  <c r="R2026"/>
  <c r="H2026"/>
  <c r="R2058"/>
  <c r="J2058"/>
  <c r="J2090"/>
  <c r="R2090"/>
  <c r="R2122"/>
  <c r="I2122"/>
  <c r="G1164"/>
  <c r="E1164"/>
  <c r="X1164" s="1"/>
  <c r="H2210"/>
  <c r="F2210"/>
  <c r="H2226"/>
  <c r="F2226"/>
  <c r="G1172"/>
  <c r="H1995"/>
  <c r="I1307"/>
  <c r="F1307"/>
  <c r="H1307"/>
  <c r="J1840"/>
  <c r="I1840"/>
  <c r="H1840"/>
  <c r="E1840"/>
  <c r="X1840" s="1"/>
  <c r="E2040"/>
  <c r="X2040" s="1"/>
  <c r="R2040"/>
  <c r="I2040"/>
  <c r="H2040"/>
  <c r="E1478"/>
  <c r="X1478" s="1"/>
  <c r="I1478"/>
  <c r="R1478"/>
  <c r="G1478"/>
  <c r="J1478"/>
  <c r="H2327"/>
  <c r="F2327"/>
  <c r="I2327"/>
  <c r="I1836"/>
  <c r="H1836"/>
  <c r="G1836"/>
  <c r="F1836"/>
  <c r="R1836"/>
  <c r="E1836"/>
  <c r="X1836" s="1"/>
  <c r="J2379"/>
  <c r="E2379"/>
  <c r="X2379" s="1"/>
  <c r="I2379"/>
  <c r="G2379"/>
  <c r="H2379"/>
  <c r="R2379"/>
  <c r="G1636"/>
  <c r="F1636"/>
  <c r="J1636"/>
  <c r="E1636"/>
  <c r="X1636" s="1"/>
  <c r="H1636"/>
  <c r="R1636"/>
  <c r="J1836"/>
  <c r="G1840"/>
  <c r="I1636"/>
  <c r="F2379"/>
  <c r="G1572"/>
  <c r="J1572"/>
  <c r="F1572"/>
  <c r="R1572"/>
  <c r="I1572"/>
  <c r="H1572"/>
  <c r="J2088"/>
  <c r="G2088"/>
  <c r="E2088"/>
  <c r="X2088" s="1"/>
  <c r="I2088"/>
  <c r="F2088"/>
  <c r="E1912"/>
  <c r="X1912" s="1"/>
  <c r="F1912"/>
  <c r="J1912"/>
  <c r="G2168"/>
  <c r="E2168"/>
  <c r="X2168" s="1"/>
  <c r="J2168"/>
  <c r="R2168"/>
  <c r="I2168"/>
  <c r="H2303"/>
  <c r="R2303"/>
  <c r="F2303"/>
  <c r="I2303"/>
  <c r="R2003"/>
  <c r="F2003"/>
  <c r="I2003"/>
  <c r="F1019"/>
  <c r="I1019"/>
  <c r="H1019"/>
  <c r="G1019"/>
  <c r="R1019"/>
  <c r="E1019"/>
  <c r="X1019" s="1"/>
  <c r="H1178"/>
  <c r="R1178"/>
  <c r="I1178"/>
  <c r="H1875"/>
  <c r="F1875"/>
  <c r="R1875"/>
  <c r="G1875"/>
  <c r="J1875"/>
  <c r="F2148"/>
  <c r="J2148"/>
  <c r="E2148"/>
  <c r="X2148" s="1"/>
  <c r="H1415"/>
  <c r="G1415"/>
  <c r="F1415"/>
  <c r="R1415"/>
  <c r="I1415"/>
  <c r="J1415"/>
  <c r="H2088"/>
  <c r="E1415"/>
  <c r="X1415" s="1"/>
  <c r="G1968"/>
  <c r="I1968"/>
  <c r="F1968"/>
  <c r="H1968"/>
  <c r="J1968"/>
  <c r="R1968"/>
  <c r="R1439"/>
  <c r="E1439"/>
  <c r="X1439" s="1"/>
  <c r="H1439"/>
  <c r="I1567"/>
  <c r="G1567"/>
  <c r="J1567"/>
  <c r="I2087"/>
  <c r="F2087"/>
  <c r="H2087"/>
  <c r="J2443"/>
  <c r="E2443"/>
  <c r="X2443" s="1"/>
  <c r="F2259"/>
  <c r="J2259"/>
  <c r="I2259"/>
  <c r="I2239"/>
  <c r="R2239"/>
  <c r="J2239"/>
  <c r="G2239"/>
  <c r="H1703"/>
  <c r="F1703"/>
  <c r="I1703"/>
  <c r="R1703"/>
  <c r="J1703"/>
  <c r="H1059"/>
  <c r="G1059"/>
  <c r="I1059"/>
  <c r="J1059"/>
  <c r="F1059"/>
  <c r="E1059"/>
  <c r="X1059" s="1"/>
  <c r="I1708"/>
  <c r="R1059"/>
  <c r="R2259"/>
  <c r="H2168"/>
  <c r="F2040"/>
  <c r="R1375"/>
  <c r="G1375"/>
  <c r="F2457"/>
  <c r="G2457"/>
  <c r="G2437"/>
  <c r="H2437"/>
  <c r="H2429"/>
  <c r="F2429"/>
  <c r="R2429"/>
  <c r="I2353"/>
  <c r="F2353"/>
  <c r="H2353"/>
  <c r="J2353"/>
  <c r="G2353"/>
  <c r="H2341"/>
  <c r="E2341"/>
  <c r="X2341" s="1"/>
  <c r="R2341"/>
  <c r="J2341"/>
  <c r="G2341"/>
  <c r="I2341"/>
  <c r="I2325"/>
  <c r="J2325"/>
  <c r="E2325"/>
  <c r="X2325" s="1"/>
  <c r="G2317"/>
  <c r="H2317"/>
  <c r="E2317"/>
  <c r="X2317" s="1"/>
  <c r="I2317"/>
  <c r="F2317"/>
  <c r="R2317"/>
  <c r="R2305"/>
  <c r="R2293"/>
  <c r="I2293"/>
  <c r="H2293"/>
  <c r="G2277"/>
  <c r="R2277"/>
  <c r="F2277"/>
  <c r="F2265"/>
  <c r="R2265"/>
  <c r="J2265"/>
  <c r="I2265"/>
  <c r="G2265"/>
  <c r="E2237"/>
  <c r="X2237" s="1"/>
  <c r="H2237"/>
  <c r="J2237"/>
  <c r="R2237"/>
  <c r="I2237"/>
  <c r="I2217"/>
  <c r="J2181"/>
  <c r="E2181"/>
  <c r="X2181" s="1"/>
  <c r="G2181"/>
  <c r="H2181"/>
  <c r="R2149"/>
  <c r="I2149"/>
  <c r="J2117"/>
  <c r="I2117"/>
  <c r="E2117"/>
  <c r="X2117" s="1"/>
  <c r="I2101"/>
  <c r="H2101"/>
  <c r="J2101"/>
  <c r="E2101"/>
  <c r="X2101" s="1"/>
  <c r="G2101"/>
  <c r="F2101"/>
  <c r="H2089"/>
  <c r="R2089"/>
  <c r="I2089"/>
  <c r="E2065"/>
  <c r="X2065" s="1"/>
  <c r="G2065"/>
  <c r="F2065"/>
  <c r="I2065"/>
  <c r="J2065"/>
  <c r="G2057"/>
  <c r="E2057"/>
  <c r="X2057" s="1"/>
  <c r="J2057"/>
  <c r="F2037"/>
  <c r="H2037"/>
  <c r="J2037"/>
  <c r="G2037"/>
  <c r="R2037"/>
  <c r="R2021"/>
  <c r="H2021"/>
  <c r="J2021"/>
  <c r="R1997"/>
  <c r="G1997"/>
  <c r="H1997"/>
  <c r="E1989"/>
  <c r="X1989" s="1"/>
  <c r="J1989"/>
  <c r="I1989"/>
  <c r="R1989"/>
  <c r="H1989"/>
  <c r="G1989"/>
  <c r="R1973"/>
  <c r="F1973"/>
  <c r="H1973"/>
  <c r="I1973"/>
  <c r="J1973"/>
  <c r="E1973"/>
  <c r="X1973" s="1"/>
  <c r="G1973"/>
  <c r="G1969"/>
  <c r="R1969"/>
  <c r="I1969"/>
  <c r="E1969"/>
  <c r="X1969" s="1"/>
  <c r="H1969"/>
  <c r="J1969"/>
  <c r="R1945"/>
  <c r="G1945"/>
  <c r="I1929"/>
  <c r="G1929"/>
  <c r="J1929"/>
  <c r="H1905"/>
  <c r="J1905"/>
  <c r="E1905"/>
  <c r="X1905" s="1"/>
  <c r="G1905"/>
  <c r="I1881"/>
  <c r="G1881"/>
  <c r="H1881"/>
  <c r="F1881"/>
  <c r="I1873"/>
  <c r="J1873"/>
  <c r="E1873"/>
  <c r="X1873" s="1"/>
  <c r="F1873"/>
  <c r="R1873"/>
  <c r="E1845"/>
  <c r="X1845" s="1"/>
  <c r="H1845"/>
  <c r="I1845"/>
  <c r="G1845"/>
  <c r="R1845"/>
  <c r="J1845"/>
  <c r="R1825"/>
  <c r="I1825"/>
  <c r="R1809"/>
  <c r="E1809"/>
  <c r="X1809" s="1"/>
  <c r="H1809"/>
  <c r="I1809"/>
  <c r="G1809"/>
  <c r="R1797"/>
  <c r="F1797"/>
  <c r="J1797"/>
  <c r="H1797"/>
  <c r="E1797"/>
  <c r="X1797" s="1"/>
  <c r="G1797"/>
  <c r="I1761"/>
  <c r="G1761"/>
  <c r="H1761"/>
  <c r="F1761"/>
  <c r="R1745"/>
  <c r="F1745"/>
  <c r="H1745"/>
  <c r="E1745"/>
  <c r="X1745" s="1"/>
  <c r="J1745"/>
  <c r="F1725"/>
  <c r="E1725"/>
  <c r="X1725" s="1"/>
  <c r="H1725"/>
  <c r="J1725"/>
  <c r="I1725"/>
  <c r="R1725"/>
  <c r="F1705"/>
  <c r="H1705"/>
  <c r="J1705"/>
  <c r="E1705"/>
  <c r="X1705" s="1"/>
  <c r="F1685"/>
  <c r="H1685"/>
  <c r="R1685"/>
  <c r="J1685"/>
  <c r="I1685"/>
  <c r="E1685"/>
  <c r="X1685" s="1"/>
  <c r="I1673"/>
  <c r="H1673"/>
  <c r="R1673"/>
  <c r="F1673"/>
  <c r="E1673"/>
  <c r="X1673" s="1"/>
  <c r="G1637"/>
  <c r="E1621"/>
  <c r="X1621" s="1"/>
  <c r="H1605"/>
  <c r="G1585"/>
  <c r="R1573"/>
  <c r="F1573"/>
  <c r="E1557"/>
  <c r="X1557" s="1"/>
  <c r="F1557"/>
  <c r="H1557"/>
  <c r="I1557"/>
  <c r="R1541"/>
  <c r="E1541"/>
  <c r="X1541" s="1"/>
  <c r="J1541"/>
  <c r="I1541"/>
  <c r="G1513"/>
  <c r="J1513"/>
  <c r="I1513"/>
  <c r="F1513"/>
  <c r="I1481"/>
  <c r="F1481"/>
  <c r="G1481"/>
  <c r="H1469"/>
  <c r="G1453"/>
  <c r="E1453"/>
  <c r="X1453" s="1"/>
  <c r="I1389"/>
  <c r="G1389"/>
  <c r="I1377"/>
  <c r="R1377"/>
  <c r="F1377"/>
  <c r="G1377"/>
  <c r="H1377"/>
  <c r="J1377"/>
  <c r="J1361"/>
  <c r="I1361"/>
  <c r="E1361"/>
  <c r="X1361" s="1"/>
  <c r="H1361"/>
  <c r="I1325"/>
  <c r="G1325"/>
  <c r="F1325"/>
  <c r="R1325"/>
  <c r="J1325"/>
  <c r="H1309"/>
  <c r="R1309"/>
  <c r="J1309"/>
  <c r="E1309"/>
  <c r="X1309" s="1"/>
  <c r="I1309"/>
  <c r="F1309"/>
  <c r="G1309"/>
  <c r="F1289"/>
  <c r="R1289"/>
  <c r="I1289"/>
  <c r="G1289"/>
  <c r="J1289"/>
  <c r="J1265"/>
  <c r="F1265"/>
  <c r="I1265"/>
  <c r="E1265"/>
  <c r="X1265" s="1"/>
  <c r="H1265"/>
  <c r="G1265"/>
  <c r="R1265"/>
  <c r="G1245"/>
  <c r="F1245"/>
  <c r="J1225"/>
  <c r="G1225"/>
  <c r="F1225"/>
  <c r="R1225"/>
  <c r="J1205"/>
  <c r="F1205"/>
  <c r="I1205"/>
  <c r="R1205"/>
  <c r="H1205"/>
  <c r="G1205"/>
  <c r="E1205"/>
  <c r="X1205" s="1"/>
  <c r="R1173"/>
  <c r="I1173"/>
  <c r="J1173"/>
  <c r="F1173"/>
  <c r="E1173"/>
  <c r="X1173" s="1"/>
  <c r="G1173"/>
  <c r="E1157"/>
  <c r="X1157" s="1"/>
  <c r="F1157"/>
  <c r="J1157"/>
  <c r="G1157"/>
  <c r="R1149"/>
  <c r="E1149"/>
  <c r="X1149" s="1"/>
  <c r="G1149"/>
  <c r="F1149"/>
  <c r="F1121"/>
  <c r="I1109"/>
  <c r="J1109"/>
  <c r="H1109"/>
  <c r="F1109"/>
  <c r="E1109"/>
  <c r="X1109" s="1"/>
  <c r="J1105"/>
  <c r="R1105"/>
  <c r="E1105"/>
  <c r="X1105" s="1"/>
  <c r="G1105"/>
  <c r="I1105"/>
  <c r="E1061"/>
  <c r="X1061" s="1"/>
  <c r="H1061"/>
  <c r="R1061"/>
  <c r="G1061"/>
  <c r="J1061"/>
  <c r="I1061"/>
  <c r="F1061"/>
  <c r="G1045"/>
  <c r="H1045"/>
  <c r="R1045"/>
  <c r="J1045"/>
  <c r="F1045"/>
  <c r="I1045"/>
  <c r="E1045"/>
  <c r="X1045" s="1"/>
  <c r="F1021"/>
  <c r="R1021"/>
  <c r="I1021"/>
  <c r="I1009"/>
  <c r="J1009"/>
  <c r="F1009"/>
  <c r="G1009"/>
  <c r="E1009"/>
  <c r="X1009" s="1"/>
  <c r="H1009"/>
  <c r="H997"/>
  <c r="J997"/>
  <c r="R997"/>
  <c r="F997"/>
  <c r="I997"/>
  <c r="G997"/>
  <c r="E997"/>
  <c r="X997" s="1"/>
  <c r="J981"/>
  <c r="H965"/>
  <c r="G965"/>
  <c r="E965"/>
  <c r="X965" s="1"/>
  <c r="R965"/>
  <c r="I965"/>
  <c r="F965"/>
  <c r="E949"/>
  <c r="X949" s="1"/>
  <c r="G949"/>
  <c r="I949"/>
  <c r="J949"/>
  <c r="H937"/>
  <c r="R937"/>
  <c r="G937"/>
  <c r="F925"/>
  <c r="J925"/>
  <c r="F869"/>
  <c r="I869"/>
  <c r="J869"/>
  <c r="R869"/>
  <c r="H869"/>
  <c r="R857"/>
  <c r="E857"/>
  <c r="X857" s="1"/>
  <c r="F857"/>
  <c r="H857"/>
  <c r="G857"/>
  <c r="J857"/>
  <c r="I845"/>
  <c r="G845"/>
  <c r="E845"/>
  <c r="X845" s="1"/>
  <c r="J845"/>
  <c r="F845"/>
  <c r="R845"/>
  <c r="I829"/>
  <c r="J829"/>
  <c r="H829"/>
  <c r="R829"/>
  <c r="F813"/>
  <c r="R813"/>
  <c r="E813"/>
  <c r="X813" s="1"/>
  <c r="G813"/>
  <c r="J813"/>
  <c r="I813"/>
  <c r="H813"/>
  <c r="R797"/>
  <c r="I797"/>
  <c r="E797"/>
  <c r="X797" s="1"/>
  <c r="F797"/>
  <c r="J785"/>
  <c r="F785"/>
  <c r="H785"/>
  <c r="R785"/>
  <c r="G785"/>
  <c r="I765"/>
  <c r="R765"/>
  <c r="G765"/>
  <c r="F765"/>
  <c r="H765"/>
  <c r="E765"/>
  <c r="X765" s="1"/>
  <c r="J765"/>
  <c r="R741"/>
  <c r="G741"/>
  <c r="F741"/>
  <c r="E741"/>
  <c r="X741" s="1"/>
  <c r="H729"/>
  <c r="R729"/>
  <c r="J729"/>
  <c r="I729"/>
  <c r="F729"/>
  <c r="G729"/>
  <c r="E729"/>
  <c r="X729" s="1"/>
  <c r="R717"/>
  <c r="J717"/>
  <c r="H717"/>
  <c r="I717"/>
  <c r="F717"/>
  <c r="G701"/>
  <c r="R701"/>
  <c r="I701"/>
  <c r="J701"/>
  <c r="E701"/>
  <c r="X701" s="1"/>
  <c r="H701"/>
  <c r="I669"/>
  <c r="H657"/>
  <c r="I657"/>
  <c r="E657"/>
  <c r="X657" s="1"/>
  <c r="J629"/>
  <c r="R629"/>
  <c r="I629"/>
  <c r="F629"/>
  <c r="G629"/>
  <c r="H629"/>
  <c r="J617"/>
  <c r="R617"/>
  <c r="I617"/>
  <c r="E617"/>
  <c r="X617" s="1"/>
  <c r="F617"/>
  <c r="G617"/>
  <c r="F605"/>
  <c r="I605"/>
  <c r="E605"/>
  <c r="X605" s="1"/>
  <c r="R605"/>
  <c r="J593"/>
  <c r="R593"/>
  <c r="J559"/>
  <c r="R495"/>
  <c r="G495"/>
  <c r="J495"/>
  <c r="E495"/>
  <c r="X495" s="1"/>
  <c r="H375"/>
  <c r="R375"/>
  <c r="E375"/>
  <c r="X375" s="1"/>
  <c r="F359"/>
  <c r="J359"/>
  <c r="I359"/>
  <c r="E319"/>
  <c r="X319" s="1"/>
  <c r="R319"/>
  <c r="J303"/>
  <c r="G303"/>
  <c r="R303"/>
  <c r="I303"/>
  <c r="E279"/>
  <c r="X279" s="1"/>
  <c r="H279"/>
  <c r="G279"/>
  <c r="I279"/>
  <c r="F279"/>
  <c r="F1565"/>
  <c r="G1825"/>
  <c r="H1825"/>
  <c r="I1853"/>
  <c r="R1557"/>
  <c r="J1825"/>
  <c r="F2245"/>
  <c r="R1469"/>
  <c r="F303"/>
  <c r="F1653"/>
  <c r="F1989"/>
  <c r="R949"/>
  <c r="F701"/>
  <c r="R2441"/>
  <c r="R2353"/>
  <c r="E1761"/>
  <c r="X1761" s="1"/>
  <c r="J965"/>
  <c r="E793"/>
  <c r="X793" s="1"/>
  <c r="I399"/>
  <c r="I319"/>
  <c r="H593"/>
  <c r="H925"/>
  <c r="G1565"/>
  <c r="H303"/>
  <c r="I375"/>
  <c r="H605"/>
  <c r="G717"/>
  <c r="I785"/>
  <c r="H949"/>
  <c r="E1245"/>
  <c r="X1245" s="1"/>
  <c r="R2101"/>
  <c r="J2317"/>
  <c r="E2353"/>
  <c r="X2353" s="1"/>
  <c r="F319"/>
  <c r="H1413"/>
  <c r="G669"/>
  <c r="G1106"/>
  <c r="J1106"/>
  <c r="F2489"/>
  <c r="I2489"/>
  <c r="G2489"/>
  <c r="G2481"/>
  <c r="I2481"/>
  <c r="J2385"/>
  <c r="H2385"/>
  <c r="F2365"/>
  <c r="H2365"/>
  <c r="G2365"/>
  <c r="F2349"/>
  <c r="R2349"/>
  <c r="E2349"/>
  <c r="X2349" s="1"/>
  <c r="I2349"/>
  <c r="E2337"/>
  <c r="X2337" s="1"/>
  <c r="I2337"/>
  <c r="R2273"/>
  <c r="G2273"/>
  <c r="J2273"/>
  <c r="H2273"/>
  <c r="E2273"/>
  <c r="X2273" s="1"/>
  <c r="J2249"/>
  <c r="E2249"/>
  <c r="X2249" s="1"/>
  <c r="R2249"/>
  <c r="H2249"/>
  <c r="F2209"/>
  <c r="G2209"/>
  <c r="R2197"/>
  <c r="I2197"/>
  <c r="F2169"/>
  <c r="E2169"/>
  <c r="X2169" s="1"/>
  <c r="I2169"/>
  <c r="R2169"/>
  <c r="H2169"/>
  <c r="G2169"/>
  <c r="R2153"/>
  <c r="J2153"/>
  <c r="F2153"/>
  <c r="I2141"/>
  <c r="E2141"/>
  <c r="X2141" s="1"/>
  <c r="F2113"/>
  <c r="H2113"/>
  <c r="E2113"/>
  <c r="X2113" s="1"/>
  <c r="G2113"/>
  <c r="H2081"/>
  <c r="I2081"/>
  <c r="G2081"/>
  <c r="G2033"/>
  <c r="R2025"/>
  <c r="J2025"/>
  <c r="F2025"/>
  <c r="I2025"/>
  <c r="H2025"/>
  <c r="F2005"/>
  <c r="H2005"/>
  <c r="I2005"/>
  <c r="F1981"/>
  <c r="G1981"/>
  <c r="H1949"/>
  <c r="J1949"/>
  <c r="R1949"/>
  <c r="F1949"/>
  <c r="G1925"/>
  <c r="E1925"/>
  <c r="X1925" s="1"/>
  <c r="F1925"/>
  <c r="H1925"/>
  <c r="I1925"/>
  <c r="J1925"/>
  <c r="G1889"/>
  <c r="J1889"/>
  <c r="E1889"/>
  <c r="X1889" s="1"/>
  <c r="I1889"/>
  <c r="R1889"/>
  <c r="H1889"/>
  <c r="G1861"/>
  <c r="E1861"/>
  <c r="X1861" s="1"/>
  <c r="I1861"/>
  <c r="F1861"/>
  <c r="R1849"/>
  <c r="F1849"/>
  <c r="J1849"/>
  <c r="H1813"/>
  <c r="G1813"/>
  <c r="F1813"/>
  <c r="E1813"/>
  <c r="X1813" s="1"/>
  <c r="R1813"/>
  <c r="H1801"/>
  <c r="R1801"/>
  <c r="J1801"/>
  <c r="E1801"/>
  <c r="X1801" s="1"/>
  <c r="G1801"/>
  <c r="I1801"/>
  <c r="R1777"/>
  <c r="I1777"/>
  <c r="G1777"/>
  <c r="H1777"/>
  <c r="E1777"/>
  <c r="X1777" s="1"/>
  <c r="F1777"/>
  <c r="J1753"/>
  <c r="F1753"/>
  <c r="G1753"/>
  <c r="H1741"/>
  <c r="G1741"/>
  <c r="J1741"/>
  <c r="F1741"/>
  <c r="R1741"/>
  <c r="F1733"/>
  <c r="H1733"/>
  <c r="R1733"/>
  <c r="J1733"/>
  <c r="I1733"/>
  <c r="R1709"/>
  <c r="J1709"/>
  <c r="F1709"/>
  <c r="H1709"/>
  <c r="G1709"/>
  <c r="I1689"/>
  <c r="F1689"/>
  <c r="G1689"/>
  <c r="H1689"/>
  <c r="E1689"/>
  <c r="X1689" s="1"/>
  <c r="G1677"/>
  <c r="F1677"/>
  <c r="I1677"/>
  <c r="J1677"/>
  <c r="H1677"/>
  <c r="E1677"/>
  <c r="X1677" s="1"/>
  <c r="J1653"/>
  <c r="I1653"/>
  <c r="H1653"/>
  <c r="R1653"/>
  <c r="J1629"/>
  <c r="E1629"/>
  <c r="X1629" s="1"/>
  <c r="E1609"/>
  <c r="X1609" s="1"/>
  <c r="J1609"/>
  <c r="R1609"/>
  <c r="H1545"/>
  <c r="H1485"/>
  <c r="J1485"/>
  <c r="E1485"/>
  <c r="X1485" s="1"/>
  <c r="J1457"/>
  <c r="E1457"/>
  <c r="X1457" s="1"/>
  <c r="R1445"/>
  <c r="J1445"/>
  <c r="J1421"/>
  <c r="I1421"/>
  <c r="G1421"/>
  <c r="I1397"/>
  <c r="G1397"/>
  <c r="E1397"/>
  <c r="X1397" s="1"/>
  <c r="F1397"/>
  <c r="F1385"/>
  <c r="G1385"/>
  <c r="J1385"/>
  <c r="G1373"/>
  <c r="H1373"/>
  <c r="R1373"/>
  <c r="F1373"/>
  <c r="E1329"/>
  <c r="X1329" s="1"/>
  <c r="F1329"/>
  <c r="H1329"/>
  <c r="I1329"/>
  <c r="R1329"/>
  <c r="J1329"/>
  <c r="G1329"/>
  <c r="I1317"/>
  <c r="E1317"/>
  <c r="X1317" s="1"/>
  <c r="F1317"/>
  <c r="R1317"/>
  <c r="H1285"/>
  <c r="F1285"/>
  <c r="G1285"/>
  <c r="E1285"/>
  <c r="X1285" s="1"/>
  <c r="I1285"/>
  <c r="R1285"/>
  <c r="J1285"/>
  <c r="J1261"/>
  <c r="E1261"/>
  <c r="X1261" s="1"/>
  <c r="I1237"/>
  <c r="H1237"/>
  <c r="R1237"/>
  <c r="F1237"/>
  <c r="G1237"/>
  <c r="J1237"/>
  <c r="E1237"/>
  <c r="X1237" s="1"/>
  <c r="H1221"/>
  <c r="J1221"/>
  <c r="E1221"/>
  <c r="X1221" s="1"/>
  <c r="F1221"/>
  <c r="I1197"/>
  <c r="F1197"/>
  <c r="G1197"/>
  <c r="R1197"/>
  <c r="H1197"/>
  <c r="J1197"/>
  <c r="G1177"/>
  <c r="H1177"/>
  <c r="I1177"/>
  <c r="J1177"/>
  <c r="E1177"/>
  <c r="X1177" s="1"/>
  <c r="R1177"/>
  <c r="F1177"/>
  <c r="R1165"/>
  <c r="J1165"/>
  <c r="H1165"/>
  <c r="I1165"/>
  <c r="F1165"/>
  <c r="G1165"/>
  <c r="E1165"/>
  <c r="X1165" s="1"/>
  <c r="E1137"/>
  <c r="X1137" s="1"/>
  <c r="R1125"/>
  <c r="H1125"/>
  <c r="J1125"/>
  <c r="I1125"/>
  <c r="G1065"/>
  <c r="R1065"/>
  <c r="F1041"/>
  <c r="H1041"/>
  <c r="E1025"/>
  <c r="X1025" s="1"/>
  <c r="F1025"/>
  <c r="R1025"/>
  <c r="G1025"/>
  <c r="I1025"/>
  <c r="H1025"/>
  <c r="I1005"/>
  <c r="G1005"/>
  <c r="R1005"/>
  <c r="H1005"/>
  <c r="E1005"/>
  <c r="X1005" s="1"/>
  <c r="E989"/>
  <c r="X989" s="1"/>
  <c r="R989"/>
  <c r="H989"/>
  <c r="J969"/>
  <c r="I969"/>
  <c r="F969"/>
  <c r="R969"/>
  <c r="E969"/>
  <c r="X969" s="1"/>
  <c r="G969"/>
  <c r="H969"/>
  <c r="R957"/>
  <c r="H957"/>
  <c r="E957"/>
  <c r="X957" s="1"/>
  <c r="R945"/>
  <c r="F945"/>
  <c r="E913"/>
  <c r="X913" s="1"/>
  <c r="J913"/>
  <c r="I913"/>
  <c r="R913"/>
  <c r="J905"/>
  <c r="G905"/>
  <c r="E905"/>
  <c r="X905" s="1"/>
  <c r="I905"/>
  <c r="F905"/>
  <c r="H885"/>
  <c r="E885"/>
  <c r="X885" s="1"/>
  <c r="F885"/>
  <c r="I885"/>
  <c r="R885"/>
  <c r="J877"/>
  <c r="G877"/>
  <c r="E877"/>
  <c r="X877" s="1"/>
  <c r="R877"/>
  <c r="I877"/>
  <c r="F861"/>
  <c r="R861"/>
  <c r="I861"/>
  <c r="J861"/>
  <c r="G861"/>
  <c r="H861"/>
  <c r="E861"/>
  <c r="X861" s="1"/>
  <c r="E849"/>
  <c r="X849" s="1"/>
  <c r="G849"/>
  <c r="R849"/>
  <c r="H849"/>
  <c r="I849"/>
  <c r="F801"/>
  <c r="J801"/>
  <c r="R801"/>
  <c r="I801"/>
  <c r="G801"/>
  <c r="H789"/>
  <c r="E789"/>
  <c r="X789" s="1"/>
  <c r="J789"/>
  <c r="I773"/>
  <c r="R773"/>
  <c r="G773"/>
  <c r="H773"/>
  <c r="E773"/>
  <c r="X773" s="1"/>
  <c r="J757"/>
  <c r="F757"/>
  <c r="H757"/>
  <c r="G757"/>
  <c r="F733"/>
  <c r="R733"/>
  <c r="H733"/>
  <c r="J733"/>
  <c r="E733"/>
  <c r="X733" s="1"/>
  <c r="G733"/>
  <c r="I733"/>
  <c r="F713"/>
  <c r="G713"/>
  <c r="R713"/>
  <c r="H705"/>
  <c r="J705"/>
  <c r="I705"/>
  <c r="G705"/>
  <c r="I685"/>
  <c r="H685"/>
  <c r="R685"/>
  <c r="J685"/>
  <c r="E677"/>
  <c r="X677" s="1"/>
  <c r="I677"/>
  <c r="H677"/>
  <c r="J677"/>
  <c r="F677"/>
  <c r="G665"/>
  <c r="I665"/>
  <c r="H665"/>
  <c r="E665"/>
  <c r="X665" s="1"/>
  <c r="I645"/>
  <c r="G645"/>
  <c r="R645"/>
  <c r="F645"/>
  <c r="F613"/>
  <c r="J613"/>
  <c r="G613"/>
  <c r="E613"/>
  <c r="X613" s="1"/>
  <c r="I613"/>
  <c r="F543"/>
  <c r="I543"/>
  <c r="G543"/>
  <c r="E543"/>
  <c r="X543" s="1"/>
  <c r="R543"/>
  <c r="J543"/>
  <c r="H543"/>
  <c r="G479"/>
  <c r="H479"/>
  <c r="R479"/>
  <c r="J479"/>
  <c r="E479"/>
  <c r="X479" s="1"/>
  <c r="R447"/>
  <c r="G447"/>
  <c r="J447"/>
  <c r="F447"/>
  <c r="G407"/>
  <c r="R407"/>
  <c r="E327"/>
  <c r="X327" s="1"/>
  <c r="J327"/>
  <c r="H327"/>
  <c r="R327"/>
  <c r="F295"/>
  <c r="H295"/>
  <c r="E295"/>
  <c r="X295" s="1"/>
  <c r="J295"/>
  <c r="E271"/>
  <c r="X271" s="1"/>
  <c r="R271"/>
  <c r="G1473"/>
  <c r="F1105"/>
  <c r="H2433"/>
  <c r="H1173"/>
  <c r="E1377"/>
  <c r="X1377" s="1"/>
  <c r="F657"/>
  <c r="F399"/>
  <c r="H1573"/>
  <c r="R2257"/>
  <c r="J937"/>
  <c r="G1445"/>
  <c r="G327"/>
  <c r="G685"/>
  <c r="E757"/>
  <c r="X757" s="1"/>
  <c r="E801"/>
  <c r="X801" s="1"/>
  <c r="F877"/>
  <c r="J945"/>
  <c r="R1109"/>
  <c r="F1125"/>
  <c r="H1325"/>
  <c r="E1353"/>
  <c r="X1353" s="1"/>
  <c r="H1385"/>
  <c r="R1629"/>
  <c r="R1677"/>
  <c r="I1797"/>
  <c r="H1873"/>
  <c r="R2057"/>
  <c r="E2037"/>
  <c r="X2037" s="1"/>
  <c r="G2325"/>
  <c r="G873"/>
  <c r="R789"/>
  <c r="J657"/>
  <c r="H1453"/>
  <c r="F829"/>
  <c r="I1945"/>
  <c r="R705"/>
  <c r="H1105"/>
  <c r="E1733"/>
  <c r="X1733" s="1"/>
  <c r="F1801"/>
  <c r="F1199"/>
  <c r="R1199"/>
  <c r="J1327"/>
  <c r="G1327"/>
  <c r="R1127"/>
  <c r="F1127"/>
  <c r="F1068"/>
  <c r="E1068"/>
  <c r="X1068" s="1"/>
  <c r="E1324"/>
  <c r="X1324" s="1"/>
  <c r="J1324"/>
  <c r="E1047"/>
  <c r="X1047" s="1"/>
  <c r="F1047"/>
  <c r="G1303"/>
  <c r="E1303"/>
  <c r="X1303" s="1"/>
  <c r="R1303"/>
  <c r="H1412"/>
  <c r="E1412"/>
  <c r="X1412" s="1"/>
  <c r="I2178"/>
  <c r="E2178"/>
  <c r="X2178" s="1"/>
  <c r="G2194"/>
  <c r="F2194"/>
  <c r="I2330"/>
  <c r="G2330"/>
  <c r="J2384"/>
  <c r="I2384"/>
  <c r="R2384"/>
  <c r="F2432"/>
  <c r="G2432"/>
  <c r="F2204"/>
  <c r="G2204"/>
  <c r="F2316"/>
  <c r="J2316"/>
  <c r="J1268"/>
  <c r="I1268"/>
  <c r="H2470"/>
  <c r="F2470"/>
  <c r="G2470"/>
  <c r="G1050"/>
  <c r="J1050"/>
  <c r="G1612"/>
  <c r="H1612"/>
  <c r="E2493"/>
  <c r="X2493" s="1"/>
  <c r="G2493"/>
  <c r="E2381"/>
  <c r="X2381" s="1"/>
  <c r="H2381"/>
  <c r="I2381"/>
  <c r="R2369"/>
  <c r="I2369"/>
  <c r="F2369"/>
  <c r="I2345"/>
  <c r="E2345"/>
  <c r="X2345" s="1"/>
  <c r="J2345"/>
  <c r="G2329"/>
  <c r="H2329"/>
  <c r="J2329"/>
  <c r="F2321"/>
  <c r="I2321"/>
  <c r="J2321"/>
  <c r="G2321"/>
  <c r="E2321"/>
  <c r="X2321" s="1"/>
  <c r="R2321"/>
  <c r="J2313"/>
  <c r="E2313"/>
  <c r="X2313" s="1"/>
  <c r="G2313"/>
  <c r="I2313"/>
  <c r="R2313"/>
  <c r="I2245"/>
  <c r="E2233"/>
  <c r="X2233" s="1"/>
  <c r="R2233"/>
  <c r="J2229"/>
  <c r="G2229"/>
  <c r="F2229"/>
  <c r="H2229"/>
  <c r="R2229"/>
  <c r="E2229"/>
  <c r="X2229" s="1"/>
  <c r="H2213"/>
  <c r="R2201"/>
  <c r="G2201"/>
  <c r="F2201"/>
  <c r="E2201"/>
  <c r="X2201" s="1"/>
  <c r="J2201"/>
  <c r="I2201"/>
  <c r="R2189"/>
  <c r="E2185"/>
  <c r="X2185" s="1"/>
  <c r="H2185"/>
  <c r="H2145"/>
  <c r="F2145"/>
  <c r="I2145"/>
  <c r="E2145"/>
  <c r="X2145" s="1"/>
  <c r="R2137"/>
  <c r="F2137"/>
  <c r="H2137"/>
  <c r="E2137"/>
  <c r="X2137" s="1"/>
  <c r="J2137"/>
  <c r="G2137"/>
  <c r="R2109"/>
  <c r="F2109"/>
  <c r="E2109"/>
  <c r="X2109" s="1"/>
  <c r="H2109"/>
  <c r="I2109"/>
  <c r="J2109"/>
  <c r="R2097"/>
  <c r="H2073"/>
  <c r="E2061"/>
  <c r="X2061" s="1"/>
  <c r="F2061"/>
  <c r="I2061"/>
  <c r="G2061"/>
  <c r="R2061"/>
  <c r="H2061"/>
  <c r="H2049"/>
  <c r="E2049"/>
  <c r="X2049" s="1"/>
  <c r="G2049"/>
  <c r="F2049"/>
  <c r="J2029"/>
  <c r="F2017"/>
  <c r="J2017"/>
  <c r="J1993"/>
  <c r="I1993"/>
  <c r="G1977"/>
  <c r="G1953"/>
  <c r="R1953"/>
  <c r="I1937"/>
  <c r="G1937"/>
  <c r="H1937"/>
  <c r="E1937"/>
  <c r="X1937" s="1"/>
  <c r="H1917"/>
  <c r="F1917"/>
  <c r="I1917"/>
  <c r="R1917"/>
  <c r="E1917"/>
  <c r="X1917" s="1"/>
  <c r="J1917"/>
  <c r="G1917"/>
  <c r="R1909"/>
  <c r="I1909"/>
  <c r="G1909"/>
  <c r="J1893"/>
  <c r="E1893"/>
  <c r="X1893" s="1"/>
  <c r="I1877"/>
  <c r="H1877"/>
  <c r="I1865"/>
  <c r="R1865"/>
  <c r="H1865"/>
  <c r="G1865"/>
  <c r="E1853"/>
  <c r="X1853" s="1"/>
  <c r="H1841"/>
  <c r="E1841"/>
  <c r="X1841" s="1"/>
  <c r="R1841"/>
  <c r="J1817"/>
  <c r="F1817"/>
  <c r="R1817"/>
  <c r="E1817"/>
  <c r="X1817" s="1"/>
  <c r="H1817"/>
  <c r="I1817"/>
  <c r="I1805"/>
  <c r="J1805"/>
  <c r="H1805"/>
  <c r="E1805"/>
  <c r="X1805" s="1"/>
  <c r="F1805"/>
  <c r="E1793"/>
  <c r="X1793" s="1"/>
  <c r="R1765"/>
  <c r="H1765"/>
  <c r="E1765"/>
  <c r="X1765" s="1"/>
  <c r="J1765"/>
  <c r="G1765"/>
  <c r="I1765"/>
  <c r="R1757"/>
  <c r="E1757"/>
  <c r="X1757" s="1"/>
  <c r="E1749"/>
  <c r="X1749" s="1"/>
  <c r="J1749"/>
  <c r="I1749"/>
  <c r="H1749"/>
  <c r="G1749"/>
  <c r="F1737"/>
  <c r="E1737"/>
  <c r="X1737" s="1"/>
  <c r="G1737"/>
  <c r="R1737"/>
  <c r="H1737"/>
  <c r="I1729"/>
  <c r="R1713"/>
  <c r="F1701"/>
  <c r="E1701"/>
  <c r="X1701" s="1"/>
  <c r="H1701"/>
  <c r="R1701"/>
  <c r="G1701"/>
  <c r="F1681"/>
  <c r="H1681"/>
  <c r="R1681"/>
  <c r="G1681"/>
  <c r="I1681"/>
  <c r="I1669"/>
  <c r="E1669"/>
  <c r="X1669" s="1"/>
  <c r="H1649"/>
  <c r="G1649"/>
  <c r="R1649"/>
  <c r="F1649"/>
  <c r="E1649"/>
  <c r="X1649" s="1"/>
  <c r="I1649"/>
  <c r="I1633"/>
  <c r="R1617"/>
  <c r="I1617"/>
  <c r="H1617"/>
  <c r="J1617"/>
  <c r="E1617"/>
  <c r="X1617" s="1"/>
  <c r="F1617"/>
  <c r="J1613"/>
  <c r="G1613"/>
  <c r="E1613"/>
  <c r="X1613" s="1"/>
  <c r="R1613"/>
  <c r="E1597"/>
  <c r="X1597" s="1"/>
  <c r="R1597"/>
  <c r="I1597"/>
  <c r="H1597"/>
  <c r="G1581"/>
  <c r="E1581"/>
  <c r="X1581" s="1"/>
  <c r="R1581"/>
  <c r="I1581"/>
  <c r="H1581"/>
  <c r="R1525"/>
  <c r="H1525"/>
  <c r="E1525"/>
  <c r="X1525" s="1"/>
  <c r="E1517"/>
  <c r="X1517" s="1"/>
  <c r="G1517"/>
  <c r="H1517"/>
  <c r="F1517"/>
  <c r="J1517"/>
  <c r="I1517"/>
  <c r="J1425"/>
  <c r="F1425"/>
  <c r="E1425"/>
  <c r="X1425" s="1"/>
  <c r="G1425"/>
  <c r="J1417"/>
  <c r="F1393"/>
  <c r="E1393"/>
  <c r="X1393" s="1"/>
  <c r="J1393"/>
  <c r="I1393"/>
  <c r="R1393"/>
  <c r="G1393"/>
  <c r="H1393"/>
  <c r="E1333"/>
  <c r="X1333" s="1"/>
  <c r="J1333"/>
  <c r="G1333"/>
  <c r="R1321"/>
  <c r="J1321"/>
  <c r="E1305"/>
  <c r="X1305" s="1"/>
  <c r="R1305"/>
  <c r="H1305"/>
  <c r="I1305"/>
  <c r="E1293"/>
  <c r="X1293" s="1"/>
  <c r="I1293"/>
  <c r="R1293"/>
  <c r="H1281"/>
  <c r="E1281"/>
  <c r="X1281" s="1"/>
  <c r="F1281"/>
  <c r="I1281"/>
  <c r="G1281"/>
  <c r="F1257"/>
  <c r="E1217"/>
  <c r="X1217" s="1"/>
  <c r="G1217"/>
  <c r="J1217"/>
  <c r="I1217"/>
  <c r="R1201"/>
  <c r="J1201"/>
  <c r="F1201"/>
  <c r="I1201"/>
  <c r="G1201"/>
  <c r="H1201"/>
  <c r="I1185"/>
  <c r="R1185"/>
  <c r="F1185"/>
  <c r="J1185"/>
  <c r="G1185"/>
  <c r="E1169"/>
  <c r="X1169" s="1"/>
  <c r="G1129"/>
  <c r="H1129"/>
  <c r="I1129"/>
  <c r="J1129"/>
  <c r="R1129"/>
  <c r="E1117"/>
  <c r="X1117" s="1"/>
  <c r="J1117"/>
  <c r="J1097"/>
  <c r="E1097"/>
  <c r="X1097" s="1"/>
  <c r="F1097"/>
  <c r="R1097"/>
  <c r="I1073"/>
  <c r="G1073"/>
  <c r="H1073"/>
  <c r="J1073"/>
  <c r="G1057"/>
  <c r="J1049"/>
  <c r="I1049"/>
  <c r="F1049"/>
  <c r="E1049"/>
  <c r="X1049" s="1"/>
  <c r="G1049"/>
  <c r="J1037"/>
  <c r="R1037"/>
  <c r="F1037"/>
  <c r="I1037"/>
  <c r="E1037"/>
  <c r="X1037" s="1"/>
  <c r="H1037"/>
  <c r="G1037"/>
  <c r="J1033"/>
  <c r="I1033"/>
  <c r="F1033"/>
  <c r="G1013"/>
  <c r="J1013"/>
  <c r="G1001"/>
  <c r="E1001"/>
  <c r="X1001" s="1"/>
  <c r="J1001"/>
  <c r="F1001"/>
  <c r="H1001"/>
  <c r="I1001"/>
  <c r="R1001"/>
  <c r="R993"/>
  <c r="F993"/>
  <c r="G993"/>
  <c r="I993"/>
  <c r="F977"/>
  <c r="I977"/>
  <c r="H961"/>
  <c r="I953"/>
  <c r="F953"/>
  <c r="E953"/>
  <c r="X953" s="1"/>
  <c r="J941"/>
  <c r="J929"/>
  <c r="H929"/>
  <c r="E929"/>
  <c r="X929" s="1"/>
  <c r="F929"/>
  <c r="J921"/>
  <c r="R909"/>
  <c r="G909"/>
  <c r="R901"/>
  <c r="F901"/>
  <c r="G901"/>
  <c r="J901"/>
  <c r="J865"/>
  <c r="G865"/>
  <c r="F865"/>
  <c r="E865"/>
  <c r="X865" s="1"/>
  <c r="H865"/>
  <c r="R865"/>
  <c r="I853"/>
  <c r="R853"/>
  <c r="H853"/>
  <c r="J837"/>
  <c r="I837"/>
  <c r="H837"/>
  <c r="E833"/>
  <c r="X833" s="1"/>
  <c r="F833"/>
  <c r="H833"/>
  <c r="R833"/>
  <c r="G833"/>
  <c r="F825"/>
  <c r="I825"/>
  <c r="H825"/>
  <c r="E825"/>
  <c r="X825" s="1"/>
  <c r="G825"/>
  <c r="E817"/>
  <c r="X817" s="1"/>
  <c r="E809"/>
  <c r="X809" s="1"/>
  <c r="F809"/>
  <c r="H809"/>
  <c r="R809"/>
  <c r="G809"/>
  <c r="I809"/>
  <c r="I793"/>
  <c r="J793"/>
  <c r="I777"/>
  <c r="E769"/>
  <c r="X769" s="1"/>
  <c r="I769"/>
  <c r="R769"/>
  <c r="F769"/>
  <c r="H769"/>
  <c r="J769"/>
  <c r="J761"/>
  <c r="I737"/>
  <c r="E737"/>
  <c r="X737" s="1"/>
  <c r="H737"/>
  <c r="R737"/>
  <c r="F737"/>
  <c r="G737"/>
  <c r="F725"/>
  <c r="I725"/>
  <c r="R725"/>
  <c r="J725"/>
  <c r="H709"/>
  <c r="G709"/>
  <c r="R709"/>
  <c r="E709"/>
  <c r="X709" s="1"/>
  <c r="I709"/>
  <c r="J709"/>
  <c r="F709"/>
  <c r="G689"/>
  <c r="H689"/>
  <c r="R689"/>
  <c r="J689"/>
  <c r="F689"/>
  <c r="E637"/>
  <c r="X637" s="1"/>
  <c r="R637"/>
  <c r="I625"/>
  <c r="J625"/>
  <c r="F625"/>
  <c r="E625"/>
  <c r="X625" s="1"/>
  <c r="H625"/>
  <c r="F609"/>
  <c r="H609"/>
  <c r="E609"/>
  <c r="X609" s="1"/>
  <c r="G609"/>
  <c r="J609"/>
  <c r="R609"/>
  <c r="F597"/>
  <c r="H597"/>
  <c r="E597"/>
  <c r="X597" s="1"/>
  <c r="J597"/>
  <c r="F589"/>
  <c r="I589"/>
  <c r="E589"/>
  <c r="X589" s="1"/>
  <c r="G589"/>
  <c r="R589"/>
  <c r="H565"/>
  <c r="F565"/>
  <c r="J565"/>
  <c r="R565"/>
  <c r="R527"/>
  <c r="F527"/>
  <c r="G527"/>
  <c r="I527"/>
  <c r="J527"/>
  <c r="H527"/>
  <c r="E527"/>
  <c r="X527" s="1"/>
  <c r="H511"/>
  <c r="E511"/>
  <c r="X511" s="1"/>
  <c r="I463"/>
  <c r="J463"/>
  <c r="G463"/>
  <c r="E463"/>
  <c r="X463" s="1"/>
  <c r="R463"/>
  <c r="H463"/>
  <c r="G431"/>
  <c r="R431"/>
  <c r="E415"/>
  <c r="X415" s="1"/>
  <c r="G415"/>
  <c r="F415"/>
  <c r="J415"/>
  <c r="G391"/>
  <c r="I391"/>
  <c r="F383"/>
  <c r="J383"/>
  <c r="I383"/>
  <c r="R383"/>
  <c r="H367"/>
  <c r="I367"/>
  <c r="G367"/>
  <c r="F367"/>
  <c r="J367"/>
  <c r="I351"/>
  <c r="E351"/>
  <c r="X351" s="1"/>
  <c r="R351"/>
  <c r="J351"/>
  <c r="J335"/>
  <c r="G335"/>
  <c r="H335"/>
  <c r="I335"/>
  <c r="E335"/>
  <c r="X335" s="1"/>
  <c r="R335"/>
  <c r="H311"/>
  <c r="F311"/>
  <c r="J311"/>
  <c r="R311"/>
  <c r="G311"/>
  <c r="E311"/>
  <c r="X311" s="1"/>
  <c r="F287"/>
  <c r="R287"/>
  <c r="G287"/>
  <c r="I287"/>
  <c r="H287"/>
  <c r="G263"/>
  <c r="R263"/>
  <c r="H263"/>
  <c r="J263"/>
  <c r="F263"/>
  <c r="G1469"/>
  <c r="I1106"/>
  <c r="R2141"/>
  <c r="G1949"/>
  <c r="G1597"/>
  <c r="R1050"/>
  <c r="J1612"/>
  <c r="I1469"/>
  <c r="H845"/>
  <c r="J1777"/>
  <c r="F2493"/>
  <c r="I1373"/>
  <c r="J809"/>
  <c r="E1565"/>
  <c r="X1565" s="1"/>
  <c r="H1327"/>
  <c r="E2309"/>
  <c r="X2309" s="1"/>
  <c r="H1106"/>
  <c r="F1106"/>
  <c r="G1621"/>
  <c r="G2141"/>
  <c r="G1557"/>
  <c r="H1050"/>
  <c r="F1612"/>
  <c r="J1681"/>
  <c r="R1805"/>
  <c r="E1197"/>
  <c r="X1197" s="1"/>
  <c r="J605"/>
  <c r="H617"/>
  <c r="J1397"/>
  <c r="E685"/>
  <c r="X685" s="1"/>
  <c r="I857"/>
  <c r="R1009"/>
  <c r="E869"/>
  <c r="X869" s="1"/>
  <c r="J2185"/>
  <c r="I901"/>
  <c r="H1375"/>
  <c r="R657"/>
  <c r="I495"/>
  <c r="F593"/>
  <c r="I1089"/>
  <c r="J1449"/>
  <c r="E1553"/>
  <c r="X1553" s="1"/>
  <c r="R2005"/>
  <c r="I1705"/>
  <c r="I1841"/>
  <c r="J1669"/>
  <c r="H1981"/>
  <c r="I263"/>
  <c r="E303"/>
  <c r="X303" s="1"/>
  <c r="F327"/>
  <c r="J431"/>
  <c r="G605"/>
  <c r="F685"/>
  <c r="E717"/>
  <c r="X717" s="1"/>
  <c r="E785"/>
  <c r="X785" s="1"/>
  <c r="J825"/>
  <c r="H877"/>
  <c r="R921"/>
  <c r="F949"/>
  <c r="I957"/>
  <c r="G1033"/>
  <c r="G1109"/>
  <c r="E1125"/>
  <c r="X1125" s="1"/>
  <c r="G1221"/>
  <c r="J1317"/>
  <c r="E1325"/>
  <c r="X1325" s="1"/>
  <c r="I1385"/>
  <c r="R1925"/>
  <c r="F1969"/>
  <c r="I2137"/>
  <c r="J2169"/>
  <c r="I2229"/>
  <c r="F2341"/>
  <c r="I1141"/>
  <c r="R1753"/>
  <c r="J2457"/>
  <c r="J797"/>
  <c r="H407"/>
  <c r="H873"/>
  <c r="H909"/>
  <c r="I937"/>
  <c r="F2293"/>
  <c r="F989"/>
  <c r="F335"/>
  <c r="I609"/>
  <c r="J737"/>
  <c r="I865"/>
  <c r="J1025"/>
  <c r="E1709"/>
  <c r="X1709" s="1"/>
  <c r="E2385"/>
  <c r="X2385" s="1"/>
  <c r="R1758"/>
  <c r="J1758"/>
  <c r="I1939"/>
  <c r="J1939"/>
  <c r="F1503"/>
  <c r="G1503"/>
  <c r="H2187"/>
  <c r="I2187"/>
  <c r="R2187"/>
  <c r="J2187"/>
  <c r="H2067"/>
  <c r="E1503"/>
  <c r="X1503" s="1"/>
  <c r="E2187"/>
  <c r="X2187" s="1"/>
  <c r="F1032"/>
  <c r="E1032"/>
  <c r="X1032" s="1"/>
  <c r="G1032"/>
  <c r="J1032"/>
  <c r="G1235"/>
  <c r="E1235"/>
  <c r="X1235" s="1"/>
  <c r="R1235"/>
  <c r="I1235"/>
  <c r="H1235"/>
  <c r="F1235"/>
  <c r="F1374"/>
  <c r="G1374"/>
  <c r="I1630"/>
  <c r="H1630"/>
  <c r="F1630"/>
  <c r="J2478"/>
  <c r="I2478"/>
  <c r="H2478"/>
  <c r="R2446"/>
  <c r="E2446"/>
  <c r="X2446" s="1"/>
  <c r="F2446"/>
  <c r="H2354"/>
  <c r="I2354"/>
  <c r="F2338"/>
  <c r="R2338"/>
  <c r="F1214"/>
  <c r="R1214"/>
  <c r="G722"/>
  <c r="I722"/>
  <c r="G566"/>
  <c r="R566"/>
  <c r="R483"/>
  <c r="J483"/>
  <c r="G451"/>
  <c r="H451"/>
  <c r="H435"/>
  <c r="E435"/>
  <c r="X435" s="1"/>
  <c r="J435"/>
  <c r="J419"/>
  <c r="R419"/>
  <c r="F401"/>
  <c r="I401"/>
  <c r="E393"/>
  <c r="X393" s="1"/>
  <c r="F393"/>
  <c r="H393"/>
  <c r="I1032"/>
  <c r="R409"/>
  <c r="H1028"/>
  <c r="G1028"/>
  <c r="I1028"/>
  <c r="R1095"/>
  <c r="J1095"/>
  <c r="F1223"/>
  <c r="H1223"/>
  <c r="R1284"/>
  <c r="H1284"/>
  <c r="J1284"/>
  <c r="F1183"/>
  <c r="I1183"/>
  <c r="F1260"/>
  <c r="E1260"/>
  <c r="X1260" s="1"/>
  <c r="I1260"/>
  <c r="J1260"/>
  <c r="I1360"/>
  <c r="E1360"/>
  <c r="X1360" s="1"/>
  <c r="R1360"/>
  <c r="H1360"/>
  <c r="E1392"/>
  <c r="X1392" s="1"/>
  <c r="J1392"/>
  <c r="R1392"/>
  <c r="I1424"/>
  <c r="F1424"/>
  <c r="H1424"/>
  <c r="J1424"/>
  <c r="R1374"/>
  <c r="J385"/>
  <c r="E1424"/>
  <c r="X1424" s="1"/>
  <c r="G1392"/>
  <c r="J2354"/>
  <c r="G2274"/>
  <c r="G1260"/>
  <c r="I1374"/>
  <c r="R1032"/>
  <c r="R451"/>
  <c r="E1044"/>
  <c r="X1044" s="1"/>
  <c r="I1044"/>
  <c r="E1175"/>
  <c r="X1175" s="1"/>
  <c r="F1076"/>
  <c r="E1076"/>
  <c r="X1076" s="1"/>
  <c r="E1023"/>
  <c r="X1023" s="1"/>
  <c r="I1023"/>
  <c r="G1023"/>
  <c r="F1151"/>
  <c r="H1151"/>
  <c r="J1100"/>
  <c r="H1100"/>
  <c r="R1100"/>
  <c r="G1337"/>
  <c r="R1337"/>
  <c r="E1364"/>
  <c r="X1364" s="1"/>
  <c r="H1364"/>
  <c r="R1364"/>
  <c r="H1396"/>
  <c r="G1396"/>
  <c r="E1396"/>
  <c r="X1396" s="1"/>
  <c r="R1428"/>
  <c r="G1428"/>
  <c r="I1428"/>
  <c r="E2170"/>
  <c r="X2170" s="1"/>
  <c r="F2170"/>
  <c r="J2170"/>
  <c r="G2170"/>
  <c r="E2186"/>
  <c r="X2186" s="1"/>
  <c r="F2186"/>
  <c r="H2186"/>
  <c r="F2202"/>
  <c r="I2202"/>
  <c r="J2202"/>
  <c r="F2290"/>
  <c r="J2290"/>
  <c r="E2290"/>
  <c r="X2290" s="1"/>
  <c r="R2290"/>
  <c r="G2306"/>
  <c r="J2306"/>
  <c r="E2306"/>
  <c r="X2306" s="1"/>
  <c r="R2306"/>
  <c r="F2322"/>
  <c r="I2322"/>
  <c r="H2322"/>
  <c r="H2176"/>
  <c r="I2176"/>
  <c r="G2256"/>
  <c r="E2256"/>
  <c r="X2256" s="1"/>
  <c r="I2256"/>
  <c r="H2256"/>
  <c r="H2320"/>
  <c r="R2320"/>
  <c r="J2320"/>
  <c r="G2360"/>
  <c r="E2360"/>
  <c r="X2360" s="1"/>
  <c r="G2416"/>
  <c r="E2416"/>
  <c r="X2416" s="1"/>
  <c r="E2464"/>
  <c r="X2464" s="1"/>
  <c r="G2464"/>
  <c r="J2464"/>
  <c r="G2236"/>
  <c r="R2236"/>
  <c r="I2236"/>
  <c r="H2236"/>
  <c r="J2236"/>
  <c r="G2300"/>
  <c r="I2300"/>
  <c r="R2300"/>
  <c r="J2340"/>
  <c r="I2340"/>
  <c r="R2340"/>
  <c r="J2452"/>
  <c r="I2452"/>
  <c r="H2452"/>
  <c r="G2452"/>
  <c r="G2484"/>
  <c r="H2484"/>
  <c r="F2484"/>
  <c r="I2358"/>
  <c r="E2358"/>
  <c r="X2358" s="1"/>
  <c r="J2358"/>
  <c r="G2462"/>
  <c r="E2462"/>
  <c r="X2462" s="1"/>
  <c r="R2462"/>
  <c r="I2462"/>
  <c r="I2486"/>
  <c r="F2486"/>
  <c r="G2486"/>
  <c r="H1326"/>
  <c r="R1326"/>
  <c r="E1326"/>
  <c r="X1326" s="1"/>
  <c r="F1326"/>
  <c r="G1326"/>
  <c r="G1398"/>
  <c r="J1398"/>
  <c r="E1398"/>
  <c r="X1398" s="1"/>
  <c r="F1398"/>
  <c r="E1864"/>
  <c r="X1864" s="1"/>
  <c r="H1864"/>
  <c r="H2120"/>
  <c r="I2120"/>
  <c r="G1160"/>
  <c r="I1160"/>
  <c r="R1160"/>
  <c r="I2466"/>
  <c r="H2466"/>
  <c r="E2466"/>
  <c r="X2466" s="1"/>
  <c r="I2334"/>
  <c r="J2334"/>
  <c r="H674"/>
  <c r="J674"/>
  <c r="J313"/>
  <c r="R313"/>
  <c r="I313"/>
  <c r="R467"/>
  <c r="G1424"/>
  <c r="F1392"/>
  <c r="F1360"/>
  <c r="J1351"/>
  <c r="I2274"/>
  <c r="R1260"/>
  <c r="J1223"/>
  <c r="J1630"/>
  <c r="H1160"/>
  <c r="E1374"/>
  <c r="X1374" s="1"/>
  <c r="J1406"/>
  <c r="F898"/>
  <c r="E1276"/>
  <c r="X1276" s="1"/>
  <c r="R1276"/>
  <c r="I1276"/>
  <c r="H1276"/>
  <c r="G2456"/>
  <c r="F2456"/>
  <c r="H2456"/>
  <c r="I2456"/>
  <c r="J2456"/>
  <c r="E1548"/>
  <c r="X1548" s="1"/>
  <c r="H1548"/>
  <c r="J1548"/>
  <c r="J1948"/>
  <c r="R1948"/>
  <c r="F1948"/>
  <c r="F2228"/>
  <c r="R1543"/>
  <c r="G1543"/>
  <c r="E1543"/>
  <c r="X1543" s="1"/>
  <c r="F1543"/>
  <c r="H1543"/>
  <c r="I1543"/>
  <c r="J1543"/>
  <c r="H1831"/>
  <c r="J1831"/>
  <c r="R1831"/>
  <c r="I1831"/>
  <c r="E1831"/>
  <c r="X1831" s="1"/>
  <c r="G1831"/>
  <c r="G1936"/>
  <c r="E1936"/>
  <c r="X1936" s="1"/>
  <c r="I1936"/>
  <c r="R1936"/>
  <c r="H1936"/>
  <c r="G2064"/>
  <c r="H2064"/>
  <c r="E2064"/>
  <c r="X2064" s="1"/>
  <c r="J2064"/>
  <c r="R2064"/>
  <c r="H1727"/>
  <c r="I1727"/>
  <c r="J1727"/>
  <c r="G1727"/>
  <c r="H2315"/>
  <c r="R2315"/>
  <c r="E2315"/>
  <c r="X2315" s="1"/>
  <c r="R2471"/>
  <c r="F2471"/>
  <c r="E2471"/>
  <c r="X2471" s="1"/>
  <c r="G2000"/>
  <c r="F2000"/>
  <c r="F2235"/>
  <c r="J2235"/>
  <c r="G2235"/>
  <c r="F2007"/>
  <c r="I2007"/>
  <c r="E2007"/>
  <c r="X2007" s="1"/>
  <c r="F2260"/>
  <c r="I2260"/>
  <c r="H2260"/>
  <c r="R2260"/>
  <c r="J2260"/>
  <c r="R2107"/>
  <c r="E2107"/>
  <c r="X2107" s="1"/>
  <c r="H2107"/>
  <c r="J2107"/>
  <c r="F2107"/>
  <c r="H1447"/>
  <c r="F1355"/>
  <c r="H1355"/>
  <c r="E1851"/>
  <c r="X1851" s="1"/>
  <c r="F1851"/>
  <c r="H1851"/>
  <c r="G1851"/>
  <c r="E1867"/>
  <c r="X1867" s="1"/>
  <c r="G1867"/>
  <c r="R1867"/>
  <c r="J1867"/>
  <c r="G1307"/>
  <c r="J1307"/>
  <c r="E1307"/>
  <c r="X1307" s="1"/>
  <c r="R1307"/>
  <c r="F1840"/>
  <c r="R1840"/>
  <c r="F1439"/>
  <c r="I1439"/>
  <c r="G1439"/>
  <c r="J1439"/>
  <c r="F1567"/>
  <c r="E1567"/>
  <c r="X1567" s="1"/>
  <c r="R1567"/>
  <c r="G1912"/>
  <c r="H1912"/>
  <c r="I1912"/>
  <c r="G2040"/>
  <c r="J2040"/>
  <c r="E2303"/>
  <c r="X2303" s="1"/>
  <c r="G2303"/>
  <c r="I2443"/>
  <c r="F2443"/>
  <c r="G2443"/>
  <c r="J2003"/>
  <c r="G2003"/>
  <c r="H1599"/>
  <c r="R2407"/>
  <c r="H2344"/>
  <c r="F1599"/>
  <c r="I2151"/>
  <c r="G1151"/>
  <c r="I2407"/>
  <c r="J2407"/>
  <c r="R2344"/>
  <c r="F2151"/>
  <c r="F2006"/>
  <c r="F1994"/>
  <c r="H1994"/>
  <c r="R1994"/>
  <c r="I1994"/>
  <c r="J1982"/>
  <c r="F1982"/>
  <c r="G1982"/>
  <c r="I1982"/>
  <c r="H1982"/>
  <c r="E1982"/>
  <c r="X1982" s="1"/>
  <c r="F1970"/>
  <c r="G1970"/>
  <c r="H1970"/>
  <c r="J1970"/>
  <c r="I1970"/>
  <c r="R1970"/>
  <c r="G1958"/>
  <c r="H1942"/>
  <c r="E1942"/>
  <c r="X1942" s="1"/>
  <c r="R1942"/>
  <c r="J1942"/>
  <c r="E1930"/>
  <c r="X1930" s="1"/>
  <c r="F1930"/>
  <c r="H1930"/>
  <c r="J1930"/>
  <c r="I1930"/>
  <c r="G1930"/>
  <c r="R1914"/>
  <c r="E1914"/>
  <c r="X1914" s="1"/>
  <c r="I1914"/>
  <c r="F1914"/>
  <c r="G1914"/>
  <c r="J1914"/>
  <c r="F1902"/>
  <c r="I1902"/>
  <c r="E1902"/>
  <c r="X1902" s="1"/>
  <c r="F1886"/>
  <c r="E1886"/>
  <c r="X1886" s="1"/>
  <c r="J1886"/>
  <c r="R1886"/>
  <c r="H1886"/>
  <c r="I1886"/>
  <c r="R1874"/>
  <c r="H1874"/>
  <c r="I1874"/>
  <c r="E1874"/>
  <c r="X1874" s="1"/>
  <c r="G1874"/>
  <c r="F1874"/>
  <c r="I1858"/>
  <c r="R1858"/>
  <c r="F1858"/>
  <c r="J1858"/>
  <c r="E1858"/>
  <c r="X1858" s="1"/>
  <c r="H1858"/>
  <c r="I1842"/>
  <c r="R1842"/>
  <c r="F1842"/>
  <c r="H1842"/>
  <c r="E1842"/>
  <c r="X1842" s="1"/>
  <c r="J1842"/>
  <c r="G1842"/>
  <c r="I1830"/>
  <c r="E1830"/>
  <c r="X1830" s="1"/>
  <c r="H1830"/>
  <c r="F1830"/>
  <c r="R1830"/>
  <c r="J1830"/>
  <c r="F1818"/>
  <c r="R1818"/>
  <c r="G1818"/>
  <c r="J1818"/>
  <c r="E1818"/>
  <c r="X1818" s="1"/>
  <c r="I1818"/>
  <c r="J1802"/>
  <c r="H1802"/>
  <c r="I1802"/>
  <c r="F1802"/>
  <c r="R1802"/>
  <c r="H1786"/>
  <c r="F1786"/>
  <c r="G1786"/>
  <c r="R1786"/>
  <c r="I1786"/>
  <c r="E1786"/>
  <c r="X1786" s="1"/>
  <c r="J1786"/>
  <c r="R1762"/>
  <c r="F1762"/>
  <c r="J1762"/>
  <c r="E1762"/>
  <c r="X1762" s="1"/>
  <c r="J1742"/>
  <c r="I1742"/>
  <c r="E1742"/>
  <c r="X1742" s="1"/>
  <c r="I1734"/>
  <c r="H1734"/>
  <c r="E1734"/>
  <c r="X1734" s="1"/>
  <c r="J1734"/>
  <c r="F1734"/>
  <c r="R1722"/>
  <c r="I1722"/>
  <c r="H1722"/>
  <c r="E1722"/>
  <c r="X1722" s="1"/>
  <c r="H1706"/>
  <c r="R1706"/>
  <c r="E1706"/>
  <c r="X1706" s="1"/>
  <c r="I1706"/>
  <c r="G1706"/>
  <c r="F1706"/>
  <c r="I1690"/>
  <c r="J1690"/>
  <c r="H1690"/>
  <c r="F1690"/>
  <c r="E1690"/>
  <c r="X1690" s="1"/>
  <c r="R1690"/>
  <c r="E1674"/>
  <c r="X1674" s="1"/>
  <c r="H1674"/>
  <c r="I1674"/>
  <c r="R1674"/>
  <c r="G1674"/>
  <c r="F1674"/>
  <c r="E1658"/>
  <c r="X1658" s="1"/>
  <c r="H1658"/>
  <c r="F1658"/>
  <c r="R1658"/>
  <c r="G1658"/>
  <c r="J1658"/>
  <c r="I1658"/>
  <c r="E1638"/>
  <c r="X1638" s="1"/>
  <c r="J1638"/>
  <c r="H1638"/>
  <c r="F1638"/>
  <c r="I1622"/>
  <c r="F1622"/>
  <c r="H1622"/>
  <c r="E1622"/>
  <c r="X1622" s="1"/>
  <c r="R1622"/>
  <c r="F1610"/>
  <c r="R1610"/>
  <c r="E1610"/>
  <c r="X1610" s="1"/>
  <c r="I1610"/>
  <c r="F1598"/>
  <c r="I1598"/>
  <c r="G1598"/>
  <c r="H1598"/>
  <c r="J1598"/>
  <c r="R1598"/>
  <c r="E1598"/>
  <c r="X1598" s="1"/>
  <c r="E1578"/>
  <c r="X1578" s="1"/>
  <c r="I1578"/>
  <c r="H1578"/>
  <c r="J1578"/>
  <c r="F1578"/>
  <c r="R1578"/>
  <c r="H1570"/>
  <c r="I1570"/>
  <c r="R1570"/>
  <c r="J1570"/>
  <c r="F1570"/>
  <c r="G1570"/>
  <c r="H1554"/>
  <c r="E1554"/>
  <c r="X1554" s="1"/>
  <c r="J1554"/>
  <c r="G1554"/>
  <c r="I1554"/>
  <c r="R1554"/>
  <c r="F1554"/>
  <c r="J1542"/>
  <c r="F1542"/>
  <c r="E1542"/>
  <c r="X1542" s="1"/>
  <c r="I1542"/>
  <c r="E1530"/>
  <c r="X1530" s="1"/>
  <c r="H1530"/>
  <c r="R1530"/>
  <c r="F1530"/>
  <c r="G1530"/>
  <c r="J1530"/>
  <c r="I1530"/>
  <c r="F1514"/>
  <c r="G1514"/>
  <c r="J1514"/>
  <c r="E1514"/>
  <c r="X1514" s="1"/>
  <c r="H1514"/>
  <c r="R1514"/>
  <c r="J1498"/>
  <c r="R1498"/>
  <c r="I1498"/>
  <c r="I1482"/>
  <c r="R1482"/>
  <c r="E1482"/>
  <c r="X1482" s="1"/>
  <c r="I1462"/>
  <c r="E1462"/>
  <c r="X1462" s="1"/>
  <c r="H1462"/>
  <c r="F1462"/>
  <c r="F1450"/>
  <c r="G1450"/>
  <c r="I1450"/>
  <c r="R1450"/>
  <c r="J1450"/>
  <c r="E1450"/>
  <c r="X1450" s="1"/>
  <c r="I1438"/>
  <c r="G1438"/>
  <c r="R1438"/>
  <c r="E1426"/>
  <c r="X1426" s="1"/>
  <c r="F1426"/>
  <c r="R1426"/>
  <c r="G1426"/>
  <c r="H1426"/>
  <c r="I1426"/>
  <c r="E1418"/>
  <c r="X1418" s="1"/>
  <c r="J1418"/>
  <c r="H1418"/>
  <c r="I1418"/>
  <c r="R1418"/>
  <c r="F1418"/>
  <c r="G1418"/>
  <c r="J1410"/>
  <c r="H1410"/>
  <c r="I1410"/>
  <c r="F1410"/>
  <c r="E1410"/>
  <c r="X1410" s="1"/>
  <c r="G1410"/>
  <c r="H1394"/>
  <c r="E1394"/>
  <c r="X1394" s="1"/>
  <c r="I1394"/>
  <c r="F1394"/>
  <c r="J1394"/>
  <c r="R1394"/>
  <c r="I1370"/>
  <c r="E1370"/>
  <c r="X1370" s="1"/>
  <c r="G1370"/>
  <c r="J1370"/>
  <c r="H1370"/>
  <c r="F1370"/>
  <c r="F1354"/>
  <c r="R1354"/>
  <c r="I1354"/>
  <c r="G1354"/>
  <c r="F1342"/>
  <c r="E1342"/>
  <c r="X1342" s="1"/>
  <c r="R1342"/>
  <c r="I1342"/>
  <c r="J1342"/>
  <c r="H1342"/>
  <c r="G1342"/>
  <c r="I1310"/>
  <c r="J1310"/>
  <c r="G1310"/>
  <c r="F1294"/>
  <c r="J1294"/>
  <c r="G1294"/>
  <c r="I1294"/>
  <c r="R1294"/>
  <c r="H1294"/>
  <c r="E1294"/>
  <c r="X1294" s="1"/>
  <c r="H1282"/>
  <c r="J1282"/>
  <c r="R1282"/>
  <c r="E1282"/>
  <c r="X1282" s="1"/>
  <c r="I1282"/>
  <c r="F1282"/>
  <c r="F1266"/>
  <c r="R1266"/>
  <c r="G1266"/>
  <c r="E1266"/>
  <c r="X1266" s="1"/>
  <c r="J1266"/>
  <c r="I1266"/>
  <c r="H1266"/>
  <c r="I1250"/>
  <c r="R1250"/>
  <c r="E1250"/>
  <c r="X1250" s="1"/>
  <c r="F1250"/>
  <c r="J1250"/>
  <c r="G1250"/>
  <c r="H1250"/>
  <c r="J1222"/>
  <c r="R1222"/>
  <c r="F1222"/>
  <c r="I1222"/>
  <c r="H1222"/>
  <c r="E1222"/>
  <c r="X1222" s="1"/>
  <c r="G1222"/>
  <c r="J1206"/>
  <c r="F1206"/>
  <c r="H1206"/>
  <c r="E1206"/>
  <c r="X1206" s="1"/>
  <c r="G1206"/>
  <c r="F1186"/>
  <c r="R1186"/>
  <c r="E1186"/>
  <c r="X1186" s="1"/>
  <c r="H1186"/>
  <c r="I1186"/>
  <c r="J1186"/>
  <c r="G1186"/>
  <c r="F1158"/>
  <c r="H1158"/>
  <c r="G1158"/>
  <c r="R1158"/>
  <c r="E1158"/>
  <c r="X1158" s="1"/>
  <c r="J1158"/>
  <c r="H1150"/>
  <c r="E1150"/>
  <c r="X1150" s="1"/>
  <c r="R1150"/>
  <c r="G1150"/>
  <c r="F1150"/>
  <c r="J1150"/>
  <c r="E1138"/>
  <c r="X1138" s="1"/>
  <c r="I1138"/>
  <c r="R1138"/>
  <c r="J1138"/>
  <c r="G1138"/>
  <c r="H1138"/>
  <c r="F1138"/>
  <c r="R1126"/>
  <c r="G1126"/>
  <c r="I1126"/>
  <c r="H1098"/>
  <c r="R1098"/>
  <c r="J1098"/>
  <c r="G1098"/>
  <c r="R1082"/>
  <c r="F1082"/>
  <c r="J1082"/>
  <c r="H1082"/>
  <c r="E1082"/>
  <c r="X1082" s="1"/>
  <c r="I1082"/>
  <c r="G1082"/>
  <c r="F1054"/>
  <c r="H1054"/>
  <c r="R1054"/>
  <c r="F1030"/>
  <c r="R1030"/>
  <c r="E1030"/>
  <c r="X1030" s="1"/>
  <c r="G1030"/>
  <c r="I1030"/>
  <c r="J1030"/>
  <c r="H1030"/>
  <c r="R1014"/>
  <c r="F1014"/>
  <c r="G1014"/>
  <c r="J1014"/>
  <c r="H1014"/>
  <c r="I1002"/>
  <c r="F1002"/>
  <c r="E1002"/>
  <c r="X1002" s="1"/>
  <c r="H1002"/>
  <c r="J1002"/>
  <c r="G1002"/>
  <c r="R1002"/>
  <c r="G982"/>
  <c r="R982"/>
  <c r="E982"/>
  <c r="X982" s="1"/>
  <c r="H982"/>
  <c r="I982"/>
  <c r="F982"/>
  <c r="I970"/>
  <c r="G970"/>
  <c r="H958"/>
  <c r="R958"/>
  <c r="G958"/>
  <c r="F958"/>
  <c r="J958"/>
  <c r="I958"/>
  <c r="E958"/>
  <c r="X958" s="1"/>
  <c r="J946"/>
  <c r="F946"/>
  <c r="I946"/>
  <c r="G946"/>
  <c r="E946"/>
  <c r="X946" s="1"/>
  <c r="H946"/>
  <c r="R934"/>
  <c r="J934"/>
  <c r="E934"/>
  <c r="X934" s="1"/>
  <c r="I934"/>
  <c r="F934"/>
  <c r="E918"/>
  <c r="X918" s="1"/>
  <c r="G918"/>
  <c r="I918"/>
  <c r="J918"/>
  <c r="F918"/>
  <c r="R918"/>
  <c r="H918"/>
  <c r="R906"/>
  <c r="G906"/>
  <c r="E906"/>
  <c r="X906" s="1"/>
  <c r="J906"/>
  <c r="H906"/>
  <c r="I906"/>
  <c r="F906"/>
  <c r="R890"/>
  <c r="H890"/>
  <c r="F890"/>
  <c r="E890"/>
  <c r="X890" s="1"/>
  <c r="I890"/>
  <c r="G890"/>
  <c r="J890"/>
  <c r="R878"/>
  <c r="I878"/>
  <c r="J878"/>
  <c r="E878"/>
  <c r="X878" s="1"/>
  <c r="H878"/>
  <c r="F862"/>
  <c r="I862"/>
  <c r="G862"/>
  <c r="E862"/>
  <c r="X862" s="1"/>
  <c r="R862"/>
  <c r="H862"/>
  <c r="J862"/>
  <c r="H850"/>
  <c r="E850"/>
  <c r="X850" s="1"/>
  <c r="G850"/>
  <c r="R850"/>
  <c r="I850"/>
  <c r="F850"/>
  <c r="J850"/>
  <c r="E838"/>
  <c r="X838" s="1"/>
  <c r="F838"/>
  <c r="J838"/>
  <c r="R838"/>
  <c r="G838"/>
  <c r="H838"/>
  <c r="I838"/>
  <c r="I822"/>
  <c r="H822"/>
  <c r="F822"/>
  <c r="G822"/>
  <c r="E822"/>
  <c r="X822" s="1"/>
  <c r="R822"/>
  <c r="J822"/>
  <c r="J810"/>
  <c r="R810"/>
  <c r="F810"/>
  <c r="G810"/>
  <c r="E810"/>
  <c r="X810" s="1"/>
  <c r="H810"/>
  <c r="E794"/>
  <c r="X794" s="1"/>
  <c r="J794"/>
  <c r="G794"/>
  <c r="H794"/>
  <c r="R794"/>
  <c r="F782"/>
  <c r="R782"/>
  <c r="I782"/>
  <c r="E782"/>
  <c r="X782" s="1"/>
  <c r="G782"/>
  <c r="J782"/>
  <c r="H782"/>
  <c r="H770"/>
  <c r="F770"/>
  <c r="R770"/>
  <c r="G770"/>
  <c r="E770"/>
  <c r="X770" s="1"/>
  <c r="J770"/>
  <c r="I762"/>
  <c r="F762"/>
  <c r="E762"/>
  <c r="X762" s="1"/>
  <c r="G762"/>
  <c r="R762"/>
  <c r="H762"/>
  <c r="J762"/>
  <c r="I746"/>
  <c r="R746"/>
  <c r="H746"/>
  <c r="F746"/>
  <c r="G746"/>
  <c r="E746"/>
  <c r="X746" s="1"/>
  <c r="R738"/>
  <c r="E738"/>
  <c r="X738" s="1"/>
  <c r="G738"/>
  <c r="F738"/>
  <c r="I738"/>
  <c r="H738"/>
  <c r="J738"/>
  <c r="E734"/>
  <c r="X734" s="1"/>
  <c r="I734"/>
  <c r="G734"/>
  <c r="H734"/>
  <c r="J734"/>
  <c r="F734"/>
  <c r="E726"/>
  <c r="X726" s="1"/>
  <c r="H726"/>
  <c r="G726"/>
  <c r="F726"/>
  <c r="J726"/>
  <c r="I726"/>
  <c r="R726"/>
  <c r="H714"/>
  <c r="J714"/>
  <c r="I714"/>
  <c r="G714"/>
  <c r="E714"/>
  <c r="X714" s="1"/>
  <c r="R714"/>
  <c r="I706"/>
  <c r="F706"/>
  <c r="R706"/>
  <c r="J706"/>
  <c r="E706"/>
  <c r="X706" s="1"/>
  <c r="E694"/>
  <c r="X694" s="1"/>
  <c r="I694"/>
  <c r="G694"/>
  <c r="R694"/>
  <c r="H694"/>
  <c r="J694"/>
  <c r="I682"/>
  <c r="J682"/>
  <c r="G682"/>
  <c r="H682"/>
  <c r="E682"/>
  <c r="X682" s="1"/>
  <c r="F682"/>
  <c r="R682"/>
  <c r="G674"/>
  <c r="F674"/>
  <c r="E674"/>
  <c r="X674" s="1"/>
  <c r="I674"/>
  <c r="R674"/>
  <c r="R666"/>
  <c r="J666"/>
  <c r="G666"/>
  <c r="I666"/>
  <c r="F666"/>
  <c r="H666"/>
  <c r="G654"/>
  <c r="R646"/>
  <c r="G646"/>
  <c r="H646"/>
  <c r="J646"/>
  <c r="I646"/>
  <c r="E646"/>
  <c r="X646" s="1"/>
  <c r="F646"/>
  <c r="J638"/>
  <c r="G638"/>
  <c r="R638"/>
  <c r="H638"/>
  <c r="I638"/>
  <c r="F638"/>
  <c r="G626"/>
  <c r="H626"/>
  <c r="R626"/>
  <c r="J626"/>
  <c r="I626"/>
  <c r="E626"/>
  <c r="X626" s="1"/>
  <c r="F626"/>
  <c r="J618"/>
  <c r="I618"/>
  <c r="E618"/>
  <c r="X618" s="1"/>
  <c r="H618"/>
  <c r="G618"/>
  <c r="R618"/>
  <c r="I606"/>
  <c r="E606"/>
  <c r="X606" s="1"/>
  <c r="J606"/>
  <c r="F606"/>
  <c r="H606"/>
  <c r="G606"/>
  <c r="R606"/>
  <c r="F594"/>
  <c r="H594"/>
  <c r="R594"/>
  <c r="I594"/>
  <c r="G594"/>
  <c r="J594"/>
  <c r="E594"/>
  <c r="X594" s="1"/>
  <c r="J586"/>
  <c r="G586"/>
  <c r="F586"/>
  <c r="R586"/>
  <c r="E586"/>
  <c r="X586" s="1"/>
  <c r="I586"/>
  <c r="H586"/>
  <c r="I574"/>
  <c r="J574"/>
  <c r="G574"/>
  <c r="R574"/>
  <c r="H574"/>
  <c r="I566"/>
  <c r="F566"/>
  <c r="J566"/>
  <c r="H566"/>
  <c r="F531"/>
  <c r="E531"/>
  <c r="X531" s="1"/>
  <c r="G531"/>
  <c r="E499"/>
  <c r="X499" s="1"/>
  <c r="G499"/>
  <c r="F499"/>
  <c r="I499"/>
  <c r="G467"/>
  <c r="F467"/>
  <c r="I467"/>
  <c r="E385"/>
  <c r="X385" s="1"/>
  <c r="H385"/>
  <c r="F385"/>
  <c r="F369"/>
  <c r="J369"/>
  <c r="I369"/>
  <c r="G369"/>
  <c r="H369"/>
  <c r="E353"/>
  <c r="X353" s="1"/>
  <c r="F353"/>
  <c r="G353"/>
  <c r="I353"/>
  <c r="J353"/>
  <c r="R353"/>
  <c r="H337"/>
  <c r="R337"/>
  <c r="J337"/>
  <c r="G337"/>
  <c r="E337"/>
  <c r="X337" s="1"/>
  <c r="I337"/>
  <c r="E321"/>
  <c r="X321" s="1"/>
  <c r="J321"/>
  <c r="H321"/>
  <c r="G321"/>
  <c r="F321"/>
  <c r="J305"/>
  <c r="E305"/>
  <c r="X305" s="1"/>
  <c r="H305"/>
  <c r="J289"/>
  <c r="R289"/>
  <c r="F289"/>
  <c r="G273"/>
  <c r="F273"/>
  <c r="J273"/>
  <c r="R558"/>
  <c r="J558"/>
  <c r="G558"/>
  <c r="I558"/>
  <c r="E558"/>
  <c r="X558" s="1"/>
  <c r="F558"/>
  <c r="H558"/>
  <c r="I550"/>
  <c r="R550"/>
  <c r="H550"/>
  <c r="F550"/>
  <c r="G550"/>
  <c r="J550"/>
  <c r="E550"/>
  <c r="X550" s="1"/>
  <c r="E546"/>
  <c r="X546" s="1"/>
  <c r="H546"/>
  <c r="F546"/>
  <c r="I546"/>
  <c r="R546"/>
  <c r="G546"/>
  <c r="H538"/>
  <c r="G538"/>
  <c r="E538"/>
  <c r="X538" s="1"/>
  <c r="I538"/>
  <c r="J538"/>
  <c r="R538"/>
  <c r="F538"/>
  <c r="E534"/>
  <c r="X534" s="1"/>
  <c r="J534"/>
  <c r="F534"/>
  <c r="R534"/>
  <c r="H534"/>
  <c r="G534"/>
  <c r="F528"/>
  <c r="J528"/>
  <c r="E524"/>
  <c r="X524" s="1"/>
  <c r="G524"/>
  <c r="F524"/>
  <c r="I524"/>
  <c r="H524"/>
  <c r="E516"/>
  <c r="X516" s="1"/>
  <c r="H516"/>
  <c r="G516"/>
  <c r="R516"/>
  <c r="I516"/>
  <c r="R508"/>
  <c r="G508"/>
  <c r="F508"/>
  <c r="R498"/>
  <c r="I498"/>
  <c r="E498"/>
  <c r="X498" s="1"/>
  <c r="F498"/>
  <c r="H498"/>
  <c r="J498"/>
  <c r="E492"/>
  <c r="X492" s="1"/>
  <c r="I492"/>
  <c r="H492"/>
  <c r="J492"/>
  <c r="F492"/>
  <c r="H486"/>
  <c r="R486"/>
  <c r="J486"/>
  <c r="G486"/>
  <c r="E486"/>
  <c r="X486" s="1"/>
  <c r="I486"/>
  <c r="F486"/>
  <c r="E478"/>
  <c r="X478" s="1"/>
  <c r="F478"/>
  <c r="R478"/>
  <c r="H478"/>
  <c r="G478"/>
  <c r="I478"/>
  <c r="J478"/>
  <c r="G472"/>
  <c r="I472"/>
  <c r="E472"/>
  <c r="X472" s="1"/>
  <c r="F472"/>
  <c r="H472"/>
  <c r="J464"/>
  <c r="H464"/>
  <c r="I464"/>
  <c r="G464"/>
  <c r="R464"/>
  <c r="F464"/>
  <c r="E464"/>
  <c r="X464" s="1"/>
  <c r="G458"/>
  <c r="I458"/>
  <c r="H458"/>
  <c r="R458"/>
  <c r="E458"/>
  <c r="X458" s="1"/>
  <c r="F458"/>
  <c r="R450"/>
  <c r="H450"/>
  <c r="F450"/>
  <c r="G450"/>
  <c r="I450"/>
  <c r="E450"/>
  <c r="X450" s="1"/>
  <c r="J450"/>
  <c r="E444"/>
  <c r="X444" s="1"/>
  <c r="F444"/>
  <c r="H444"/>
  <c r="G444"/>
  <c r="R444"/>
  <c r="J444"/>
  <c r="I444"/>
  <c r="F438"/>
  <c r="I438"/>
  <c r="G438"/>
  <c r="J438"/>
  <c r="E438"/>
  <c r="X438" s="1"/>
  <c r="I432"/>
  <c r="R432"/>
  <c r="G432"/>
  <c r="H432"/>
  <c r="F432"/>
  <c r="G422"/>
  <c r="E422"/>
  <c r="X422" s="1"/>
  <c r="H422"/>
  <c r="I422"/>
  <c r="J422"/>
  <c r="R422"/>
  <c r="F422"/>
  <c r="G416"/>
  <c r="R416"/>
  <c r="F416"/>
  <c r="I416"/>
  <c r="E416"/>
  <c r="X416" s="1"/>
  <c r="H416"/>
  <c r="J416"/>
  <c r="F406"/>
  <c r="I406"/>
  <c r="G406"/>
  <c r="H406"/>
  <c r="E406"/>
  <c r="X406" s="1"/>
  <c r="R406"/>
  <c r="J406"/>
  <c r="H398"/>
  <c r="G398"/>
  <c r="F398"/>
  <c r="I398"/>
  <c r="J398"/>
  <c r="E398"/>
  <c r="X398" s="1"/>
  <c r="R398"/>
  <c r="G388"/>
  <c r="R388"/>
  <c r="J388"/>
  <c r="I388"/>
  <c r="E388"/>
  <c r="X388" s="1"/>
  <c r="H382"/>
  <c r="R382"/>
  <c r="E382"/>
  <c r="X382" s="1"/>
  <c r="I382"/>
  <c r="G382"/>
  <c r="F382"/>
  <c r="F378"/>
  <c r="I378"/>
  <c r="J378"/>
  <c r="G378"/>
  <c r="E378"/>
  <c r="X378" s="1"/>
  <c r="H378"/>
  <c r="R378"/>
  <c r="E368"/>
  <c r="X368" s="1"/>
  <c r="I368"/>
  <c r="R368"/>
  <c r="F368"/>
  <c r="H368"/>
  <c r="J368"/>
  <c r="G368"/>
  <c r="H360"/>
  <c r="R360"/>
  <c r="G360"/>
  <c r="I360"/>
  <c r="F360"/>
  <c r="H354"/>
  <c r="J354"/>
  <c r="F354"/>
  <c r="R354"/>
  <c r="G354"/>
  <c r="E354"/>
  <c r="X354" s="1"/>
  <c r="G338"/>
  <c r="H338"/>
  <c r="J338"/>
  <c r="R338"/>
  <c r="F338"/>
  <c r="I338"/>
  <c r="E338"/>
  <c r="X338" s="1"/>
  <c r="H334"/>
  <c r="R334"/>
  <c r="E334"/>
  <c r="X334" s="1"/>
  <c r="J334"/>
  <c r="I334"/>
  <c r="G334"/>
  <c r="F334"/>
  <c r="G328"/>
  <c r="I328"/>
  <c r="F328"/>
  <c r="H328"/>
  <c r="J328"/>
  <c r="E314"/>
  <c r="X314" s="1"/>
  <c r="G314"/>
  <c r="R314"/>
  <c r="J314"/>
  <c r="F314"/>
  <c r="I314"/>
  <c r="H314"/>
  <c r="R310"/>
  <c r="I310"/>
  <c r="H310"/>
  <c r="J310"/>
  <c r="F310"/>
  <c r="E310"/>
  <c r="X310" s="1"/>
  <c r="G310"/>
  <c r="H304"/>
  <c r="I304"/>
  <c r="E304"/>
  <c r="X304" s="1"/>
  <c r="G304"/>
  <c r="F304"/>
  <c r="H296"/>
  <c r="E296"/>
  <c r="X296" s="1"/>
  <c r="F296"/>
  <c r="R296"/>
  <c r="J296"/>
  <c r="I296"/>
  <c r="G296"/>
  <c r="R292"/>
  <c r="E292"/>
  <c r="X292" s="1"/>
  <c r="G292"/>
  <c r="I292"/>
  <c r="J292"/>
  <c r="H292"/>
  <c r="F292"/>
  <c r="G286"/>
  <c r="E286"/>
  <c r="X286" s="1"/>
  <c r="R286"/>
  <c r="J286"/>
  <c r="H286"/>
  <c r="F286"/>
  <c r="I286"/>
  <c r="F282"/>
  <c r="G282"/>
  <c r="R282"/>
  <c r="H282"/>
  <c r="J282"/>
  <c r="E282"/>
  <c r="X282" s="1"/>
  <c r="I282"/>
  <c r="I278"/>
  <c r="J278"/>
  <c r="R278"/>
  <c r="E278"/>
  <c r="X278" s="1"/>
  <c r="G278"/>
  <c r="F278"/>
  <c r="H278"/>
  <c r="H274"/>
  <c r="F274"/>
  <c r="E274"/>
  <c r="X274" s="1"/>
  <c r="I274"/>
  <c r="R274"/>
  <c r="G274"/>
  <c r="J274"/>
  <c r="R268"/>
  <c r="E268"/>
  <c r="X268" s="1"/>
  <c r="G268"/>
  <c r="H268"/>
  <c r="I268"/>
  <c r="F268"/>
  <c r="J268"/>
  <c r="F264"/>
  <c r="I264"/>
  <c r="R264"/>
  <c r="E264"/>
  <c r="X264" s="1"/>
  <c r="G264"/>
  <c r="H264"/>
  <c r="J264"/>
  <c r="I258"/>
  <c r="H258"/>
  <c r="E258"/>
  <c r="X258" s="1"/>
  <c r="F258"/>
  <c r="J258"/>
  <c r="R258"/>
  <c r="R2354"/>
  <c r="R2466"/>
  <c r="H2274"/>
  <c r="J2446"/>
  <c r="F1239"/>
  <c r="G547"/>
  <c r="R499"/>
  <c r="R531"/>
  <c r="J531"/>
  <c r="R273"/>
  <c r="I289"/>
  <c r="H313"/>
  <c r="I409"/>
  <c r="F409"/>
  <c r="F451"/>
  <c r="H499"/>
  <c r="I385"/>
  <c r="F483"/>
  <c r="R321"/>
  <c r="I354"/>
  <c r="G1542"/>
  <c r="I1158"/>
  <c r="R1638"/>
  <c r="G1886"/>
  <c r="H1762"/>
  <c r="E1014"/>
  <c r="X1014" s="1"/>
  <c r="H934"/>
  <c r="H706"/>
  <c r="E1826"/>
  <c r="X1826" s="1"/>
  <c r="F574"/>
  <c r="F878"/>
  <c r="J982"/>
  <c r="G1610"/>
  <c r="H1610"/>
  <c r="I810"/>
  <c r="I1762"/>
  <c r="E630"/>
  <c r="X630" s="1"/>
  <c r="E1570"/>
  <c r="X1570" s="1"/>
  <c r="J1610"/>
  <c r="R1410"/>
  <c r="H531"/>
  <c r="G706"/>
  <c r="J1874"/>
  <c r="J2010"/>
  <c r="G2010"/>
  <c r="E2010"/>
  <c r="X2010" s="1"/>
  <c r="R2010"/>
  <c r="I2010"/>
  <c r="F2010"/>
  <c r="H2010"/>
  <c r="J1990"/>
  <c r="F1990"/>
  <c r="H1990"/>
  <c r="E1990"/>
  <c r="X1990" s="1"/>
  <c r="R1990"/>
  <c r="R1978"/>
  <c r="J1978"/>
  <c r="F1978"/>
  <c r="E1978"/>
  <c r="X1978" s="1"/>
  <c r="H1978"/>
  <c r="I1978"/>
  <c r="I1966"/>
  <c r="F1966"/>
  <c r="E1966"/>
  <c r="X1966" s="1"/>
  <c r="J1966"/>
  <c r="E1950"/>
  <c r="X1950" s="1"/>
  <c r="F1950"/>
  <c r="J1950"/>
  <c r="I1950"/>
  <c r="F1938"/>
  <c r="J1938"/>
  <c r="H1938"/>
  <c r="I1938"/>
  <c r="E1938"/>
  <c r="X1938" s="1"/>
  <c r="R1938"/>
  <c r="G1938"/>
  <c r="I1926"/>
  <c r="G1926"/>
  <c r="J1926"/>
  <c r="H1926"/>
  <c r="R1906"/>
  <c r="F1906"/>
  <c r="J1906"/>
  <c r="G1906"/>
  <c r="I1906"/>
  <c r="H1906"/>
  <c r="E1906"/>
  <c r="X1906" s="1"/>
  <c r="I1894"/>
  <c r="H1894"/>
  <c r="G1894"/>
  <c r="R1882"/>
  <c r="E1882"/>
  <c r="X1882" s="1"/>
  <c r="H1882"/>
  <c r="G1882"/>
  <c r="F1882"/>
  <c r="J1882"/>
  <c r="I1882"/>
  <c r="E1866"/>
  <c r="X1866" s="1"/>
  <c r="F1866"/>
  <c r="H1854"/>
  <c r="R1854"/>
  <c r="F1854"/>
  <c r="E1854"/>
  <c r="X1854" s="1"/>
  <c r="J1854"/>
  <c r="I1834"/>
  <c r="G1834"/>
  <c r="R1834"/>
  <c r="F1834"/>
  <c r="J1834"/>
  <c r="H1834"/>
  <c r="E1834"/>
  <c r="X1834" s="1"/>
  <c r="I1814"/>
  <c r="H1814"/>
  <c r="J1814"/>
  <c r="F1814"/>
  <c r="E1794"/>
  <c r="X1794" s="1"/>
  <c r="F1794"/>
  <c r="R1794"/>
  <c r="J1794"/>
  <c r="I1794"/>
  <c r="H1794"/>
  <c r="R1774"/>
  <c r="E1774"/>
  <c r="X1774" s="1"/>
  <c r="G1774"/>
  <c r="F1774"/>
  <c r="I1766"/>
  <c r="F1766"/>
  <c r="R1766"/>
  <c r="E1766"/>
  <c r="X1766" s="1"/>
  <c r="H1766"/>
  <c r="E1750"/>
  <c r="X1750" s="1"/>
  <c r="R1730"/>
  <c r="I1730"/>
  <c r="H1730"/>
  <c r="E1730"/>
  <c r="X1730" s="1"/>
  <c r="F1730"/>
  <c r="J1730"/>
  <c r="J1718"/>
  <c r="I1718"/>
  <c r="H1718"/>
  <c r="G1718"/>
  <c r="R1718"/>
  <c r="F1718"/>
  <c r="E1698"/>
  <c r="X1698" s="1"/>
  <c r="I1698"/>
  <c r="H1698"/>
  <c r="J1698"/>
  <c r="G1698"/>
  <c r="F1698"/>
  <c r="R1698"/>
  <c r="R1686"/>
  <c r="G1686"/>
  <c r="J1686"/>
  <c r="H1686"/>
  <c r="F1666"/>
  <c r="R1666"/>
  <c r="E1666"/>
  <c r="X1666" s="1"/>
  <c r="H1666"/>
  <c r="G1666"/>
  <c r="J1666"/>
  <c r="G1646"/>
  <c r="F1646"/>
  <c r="I1646"/>
  <c r="J1646"/>
  <c r="H1646"/>
  <c r="R1634"/>
  <c r="H1634"/>
  <c r="F1634"/>
  <c r="I1634"/>
  <c r="J1634"/>
  <c r="G1634"/>
  <c r="E1634"/>
  <c r="X1634" s="1"/>
  <c r="R1618"/>
  <c r="G1618"/>
  <c r="H1618"/>
  <c r="J1618"/>
  <c r="E1618"/>
  <c r="X1618" s="1"/>
  <c r="I1618"/>
  <c r="R1594"/>
  <c r="F1594"/>
  <c r="E1594"/>
  <c r="X1594" s="1"/>
  <c r="I1594"/>
  <c r="G1594"/>
  <c r="H1594"/>
  <c r="G1582"/>
  <c r="R1582"/>
  <c r="E1582"/>
  <c r="X1582" s="1"/>
  <c r="H1582"/>
  <c r="J1582"/>
  <c r="I1582"/>
  <c r="F1562"/>
  <c r="E1562"/>
  <c r="X1562" s="1"/>
  <c r="J1562"/>
  <c r="G1562"/>
  <c r="I1562"/>
  <c r="H1562"/>
  <c r="R1562"/>
  <c r="G1550"/>
  <c r="F1550"/>
  <c r="I1550"/>
  <c r="E1550"/>
  <c r="X1550" s="1"/>
  <c r="F1538"/>
  <c r="R1538"/>
  <c r="G1538"/>
  <c r="E1538"/>
  <c r="X1538" s="1"/>
  <c r="I1538"/>
  <c r="F1522"/>
  <c r="J1522"/>
  <c r="G1522"/>
  <c r="E1522"/>
  <c r="X1522" s="1"/>
  <c r="H1522"/>
  <c r="E1510"/>
  <c r="X1510" s="1"/>
  <c r="H1510"/>
  <c r="J1510"/>
  <c r="G1510"/>
  <c r="F1510"/>
  <c r="G1490"/>
  <c r="J1470"/>
  <c r="R1470"/>
  <c r="I1470"/>
  <c r="H1470"/>
  <c r="G1470"/>
  <c r="F1470"/>
  <c r="H1458"/>
  <c r="R1458"/>
  <c r="J1458"/>
  <c r="I1458"/>
  <c r="G1458"/>
  <c r="F1458"/>
  <c r="E1458"/>
  <c r="X1458" s="1"/>
  <c r="R1446"/>
  <c r="H1446"/>
  <c r="F1446"/>
  <c r="G1446"/>
  <c r="I1446"/>
  <c r="E1446"/>
  <c r="X1446" s="1"/>
  <c r="J1446"/>
  <c r="E1434"/>
  <c r="X1434" s="1"/>
  <c r="R1434"/>
  <c r="G1434"/>
  <c r="H1434"/>
  <c r="F1434"/>
  <c r="J1434"/>
  <c r="I1434"/>
  <c r="I1422"/>
  <c r="R1422"/>
  <c r="H1422"/>
  <c r="J1422"/>
  <c r="F1422"/>
  <c r="E1414"/>
  <c r="X1414" s="1"/>
  <c r="F1414"/>
  <c r="R1414"/>
  <c r="I1414"/>
  <c r="J1402"/>
  <c r="F1402"/>
  <c r="R1402"/>
  <c r="I1402"/>
  <c r="H1402"/>
  <c r="F1378"/>
  <c r="H1378"/>
  <c r="J1378"/>
  <c r="G1378"/>
  <c r="R1378"/>
  <c r="I1378"/>
  <c r="E1378"/>
  <c r="X1378" s="1"/>
  <c r="H1358"/>
  <c r="F1358"/>
  <c r="J1358"/>
  <c r="I1358"/>
  <c r="R1358"/>
  <c r="J1346"/>
  <c r="H1346"/>
  <c r="F1322"/>
  <c r="I1322"/>
  <c r="R1322"/>
  <c r="G1322"/>
  <c r="J1322"/>
  <c r="E1322"/>
  <c r="X1322" s="1"/>
  <c r="G1298"/>
  <c r="R1298"/>
  <c r="F1298"/>
  <c r="J1298"/>
  <c r="E1298"/>
  <c r="X1298" s="1"/>
  <c r="H1298"/>
  <c r="I1298"/>
  <c r="H1286"/>
  <c r="F1286"/>
  <c r="R1286"/>
  <c r="G1286"/>
  <c r="J1286"/>
  <c r="G1274"/>
  <c r="I1274"/>
  <c r="R1274"/>
  <c r="E1274"/>
  <c r="X1274" s="1"/>
  <c r="H1274"/>
  <c r="J1262"/>
  <c r="G1262"/>
  <c r="E1262"/>
  <c r="X1262" s="1"/>
  <c r="G1238"/>
  <c r="J1238"/>
  <c r="I1238"/>
  <c r="F1238"/>
  <c r="E1238"/>
  <c r="X1238" s="1"/>
  <c r="H1238"/>
  <c r="H1214"/>
  <c r="G1214"/>
  <c r="J1214"/>
  <c r="H1190"/>
  <c r="E1190"/>
  <c r="X1190" s="1"/>
  <c r="G1190"/>
  <c r="R1190"/>
  <c r="R1174"/>
  <c r="J1174"/>
  <c r="I1174"/>
  <c r="H1174"/>
  <c r="E1174"/>
  <c r="X1174" s="1"/>
  <c r="F1174"/>
  <c r="F1154"/>
  <c r="E1154"/>
  <c r="X1154" s="1"/>
  <c r="I1154"/>
  <c r="H1154"/>
  <c r="F1134"/>
  <c r="G1134"/>
  <c r="J1134"/>
  <c r="H1134"/>
  <c r="G1122"/>
  <c r="J1122"/>
  <c r="E1122"/>
  <c r="X1122" s="1"/>
  <c r="H1122"/>
  <c r="F1122"/>
  <c r="I1122"/>
  <c r="R1122"/>
  <c r="G1102"/>
  <c r="J1102"/>
  <c r="R1102"/>
  <c r="I1102"/>
  <c r="E1102"/>
  <c r="X1102" s="1"/>
  <c r="H1090"/>
  <c r="J1090"/>
  <c r="F1090"/>
  <c r="G1090"/>
  <c r="J1058"/>
  <c r="H1058"/>
  <c r="I1058"/>
  <c r="F1058"/>
  <c r="R1058"/>
  <c r="E1058"/>
  <c r="X1058" s="1"/>
  <c r="F1038"/>
  <c r="G1038"/>
  <c r="I1038"/>
  <c r="J1038"/>
  <c r="H1038"/>
  <c r="E1038"/>
  <c r="X1038" s="1"/>
  <c r="R1038"/>
  <c r="R1010"/>
  <c r="I1010"/>
  <c r="G1010"/>
  <c r="H1010"/>
  <c r="E1010"/>
  <c r="X1010" s="1"/>
  <c r="F1010"/>
  <c r="J1010"/>
  <c r="J998"/>
  <c r="E998"/>
  <c r="X998" s="1"/>
  <c r="R998"/>
  <c r="I998"/>
  <c r="F998"/>
  <c r="H998"/>
  <c r="R978"/>
  <c r="H978"/>
  <c r="I978"/>
  <c r="G978"/>
  <c r="F978"/>
  <c r="J978"/>
  <c r="I966"/>
  <c r="E966"/>
  <c r="X966" s="1"/>
  <c r="J966"/>
  <c r="R966"/>
  <c r="G966"/>
  <c r="H966"/>
  <c r="E950"/>
  <c r="X950" s="1"/>
  <c r="F950"/>
  <c r="H950"/>
  <c r="R950"/>
  <c r="J950"/>
  <c r="R938"/>
  <c r="J938"/>
  <c r="F938"/>
  <c r="E938"/>
  <c r="X938" s="1"/>
  <c r="G938"/>
  <c r="H938"/>
  <c r="R926"/>
  <c r="G926"/>
  <c r="J926"/>
  <c r="H926"/>
  <c r="F926"/>
  <c r="I926"/>
  <c r="H910"/>
  <c r="I910"/>
  <c r="R910"/>
  <c r="F910"/>
  <c r="G910"/>
  <c r="J910"/>
  <c r="E910"/>
  <c r="X910" s="1"/>
  <c r="E898"/>
  <c r="X898" s="1"/>
  <c r="H898"/>
  <c r="I898"/>
  <c r="R898"/>
  <c r="E882"/>
  <c r="X882" s="1"/>
  <c r="H882"/>
  <c r="I882"/>
  <c r="G882"/>
  <c r="J882"/>
  <c r="F882"/>
  <c r="R882"/>
  <c r="H870"/>
  <c r="R870"/>
  <c r="J870"/>
  <c r="G870"/>
  <c r="E870"/>
  <c r="X870" s="1"/>
  <c r="I870"/>
  <c r="J854"/>
  <c r="H854"/>
  <c r="F854"/>
  <c r="E854"/>
  <c r="X854" s="1"/>
  <c r="I854"/>
  <c r="R854"/>
  <c r="F842"/>
  <c r="G842"/>
  <c r="J842"/>
  <c r="E842"/>
  <c r="X842" s="1"/>
  <c r="I842"/>
  <c r="R842"/>
  <c r="H826"/>
  <c r="G826"/>
  <c r="R826"/>
  <c r="E826"/>
  <c r="X826" s="1"/>
  <c r="F826"/>
  <c r="J826"/>
  <c r="F814"/>
  <c r="E814"/>
  <c r="X814" s="1"/>
  <c r="I814"/>
  <c r="G814"/>
  <c r="R814"/>
  <c r="G798"/>
  <c r="E798"/>
  <c r="X798" s="1"/>
  <c r="F798"/>
  <c r="I798"/>
  <c r="H798"/>
  <c r="J798"/>
  <c r="R798"/>
  <c r="F786"/>
  <c r="R786"/>
  <c r="H758"/>
  <c r="E614"/>
  <c r="X614" s="1"/>
  <c r="G614"/>
  <c r="J614"/>
  <c r="I614"/>
  <c r="F614"/>
  <c r="R614"/>
  <c r="I2338"/>
  <c r="E2338"/>
  <c r="X2338" s="1"/>
  <c r="G2466"/>
  <c r="H1108"/>
  <c r="F2478"/>
  <c r="G2350"/>
  <c r="F2354"/>
  <c r="G1108"/>
  <c r="I1108"/>
  <c r="R2478"/>
  <c r="H2446"/>
  <c r="F2350"/>
  <c r="F361"/>
  <c r="H409"/>
  <c r="J547"/>
  <c r="H467"/>
  <c r="G385"/>
  <c r="E273"/>
  <c r="X273" s="1"/>
  <c r="G289"/>
  <c r="R305"/>
  <c r="J409"/>
  <c r="E451"/>
  <c r="X451" s="1"/>
  <c r="E467"/>
  <c r="X467" s="1"/>
  <c r="E369"/>
  <c r="X369" s="1"/>
  <c r="H353"/>
  <c r="I321"/>
  <c r="J499"/>
  <c r="E1574"/>
  <c r="X1574" s="1"/>
  <c r="I534"/>
  <c r="F1190"/>
  <c r="F1742"/>
  <c r="G1414"/>
  <c r="J1438"/>
  <c r="R1734"/>
  <c r="F1102"/>
  <c r="G1358"/>
  <c r="R1646"/>
  <c r="E1814"/>
  <c r="X1814" s="1"/>
  <c r="R1926"/>
  <c r="R1982"/>
  <c r="J1706"/>
  <c r="F1618"/>
  <c r="J1538"/>
  <c r="G670"/>
  <c r="E1970"/>
  <c r="X1970" s="1"/>
  <c r="G1794"/>
  <c r="G1978"/>
  <c r="R734"/>
  <c r="G934"/>
  <c r="J1426"/>
  <c r="H1914"/>
  <c r="E926"/>
  <c r="X926" s="1"/>
  <c r="J1482"/>
  <c r="H1450"/>
  <c r="J814"/>
  <c r="H1818"/>
  <c r="I1514"/>
  <c r="E638"/>
  <c r="X638" s="1"/>
  <c r="I938"/>
  <c r="E574"/>
  <c r="X574" s="1"/>
  <c r="F618"/>
  <c r="F694"/>
  <c r="G854"/>
  <c r="G1858"/>
  <c r="E1402"/>
  <c r="X1402" s="1"/>
  <c r="J2490"/>
  <c r="E2490"/>
  <c r="X2490" s="1"/>
  <c r="H2490"/>
  <c r="R2490"/>
  <c r="F2490"/>
  <c r="J2002"/>
  <c r="G2002"/>
  <c r="F2002"/>
  <c r="E2002"/>
  <c r="X2002" s="1"/>
  <c r="I2002"/>
  <c r="H2002"/>
  <c r="R2002"/>
  <c r="R1998"/>
  <c r="F1998"/>
  <c r="J1998"/>
  <c r="G1998"/>
  <c r="I1998"/>
  <c r="H1998"/>
  <c r="F1986"/>
  <c r="G1986"/>
  <c r="R1986"/>
  <c r="I1986"/>
  <c r="H1986"/>
  <c r="J1986"/>
  <c r="R1974"/>
  <c r="J1974"/>
  <c r="I1974"/>
  <c r="R1962"/>
  <c r="F1962"/>
  <c r="I1962"/>
  <c r="H1962"/>
  <c r="J1962"/>
  <c r="G1962"/>
  <c r="I1954"/>
  <c r="E1954"/>
  <c r="X1954" s="1"/>
  <c r="R1954"/>
  <c r="G1954"/>
  <c r="H1954"/>
  <c r="F1954"/>
  <c r="J1954"/>
  <c r="J1946"/>
  <c r="I1946"/>
  <c r="H1946"/>
  <c r="E1946"/>
  <c r="X1946" s="1"/>
  <c r="F1946"/>
  <c r="R1946"/>
  <c r="I1934"/>
  <c r="R1934"/>
  <c r="J1934"/>
  <c r="G1934"/>
  <c r="E1934"/>
  <c r="X1934" s="1"/>
  <c r="F1934"/>
  <c r="F1922"/>
  <c r="J1922"/>
  <c r="I1922"/>
  <c r="R1922"/>
  <c r="H1922"/>
  <c r="F1898"/>
  <c r="E1898"/>
  <c r="X1898" s="1"/>
  <c r="J1898"/>
  <c r="G1898"/>
  <c r="H1898"/>
  <c r="I1898"/>
  <c r="R1898"/>
  <c r="H1890"/>
  <c r="F1890"/>
  <c r="I1890"/>
  <c r="G1878"/>
  <c r="R1878"/>
  <c r="I1878"/>
  <c r="J1878"/>
  <c r="R1870"/>
  <c r="J1870"/>
  <c r="E1870"/>
  <c r="X1870" s="1"/>
  <c r="G1870"/>
  <c r="I1870"/>
  <c r="E1862"/>
  <c r="X1862" s="1"/>
  <c r="F1862"/>
  <c r="J1862"/>
  <c r="R1862"/>
  <c r="H1862"/>
  <c r="H1850"/>
  <c r="J1850"/>
  <c r="F1850"/>
  <c r="G1850"/>
  <c r="E1850"/>
  <c r="X1850" s="1"/>
  <c r="R1850"/>
  <c r="I1850"/>
  <c r="I1838"/>
  <c r="H1838"/>
  <c r="G1838"/>
  <c r="E1838"/>
  <c r="X1838" s="1"/>
  <c r="R1838"/>
  <c r="F1826"/>
  <c r="R1826"/>
  <c r="J1826"/>
  <c r="G1826"/>
  <c r="I1826"/>
  <c r="H1810"/>
  <c r="G1810"/>
  <c r="E1810"/>
  <c r="X1810" s="1"/>
  <c r="I1810"/>
  <c r="R1810"/>
  <c r="F1810"/>
  <c r="J1810"/>
  <c r="I1798"/>
  <c r="R1798"/>
  <c r="E1798"/>
  <c r="X1798" s="1"/>
  <c r="I1790"/>
  <c r="E1790"/>
  <c r="X1790" s="1"/>
  <c r="R1790"/>
  <c r="F1790"/>
  <c r="J1790"/>
  <c r="F1770"/>
  <c r="G1770"/>
  <c r="J1770"/>
  <c r="I1770"/>
  <c r="R1770"/>
  <c r="H1770"/>
  <c r="J1754"/>
  <c r="R1754"/>
  <c r="F1754"/>
  <c r="E1754"/>
  <c r="X1754" s="1"/>
  <c r="I1754"/>
  <c r="H1754"/>
  <c r="G1754"/>
  <c r="I1746"/>
  <c r="R1746"/>
  <c r="F1746"/>
  <c r="F1738"/>
  <c r="H1738"/>
  <c r="G1738"/>
  <c r="I1738"/>
  <c r="R1738"/>
  <c r="J1738"/>
  <c r="H1726"/>
  <c r="E1726"/>
  <c r="X1726" s="1"/>
  <c r="I1726"/>
  <c r="J1726"/>
  <c r="J1714"/>
  <c r="H1714"/>
  <c r="G1714"/>
  <c r="R1714"/>
  <c r="I1714"/>
  <c r="E1714"/>
  <c r="X1714" s="1"/>
  <c r="F1714"/>
  <c r="F1694"/>
  <c r="J1694"/>
  <c r="E1694"/>
  <c r="X1694" s="1"/>
  <c r="G1694"/>
  <c r="H1694"/>
  <c r="I1694"/>
  <c r="H1678"/>
  <c r="J1678"/>
  <c r="G1678"/>
  <c r="I1678"/>
  <c r="E1662"/>
  <c r="X1662" s="1"/>
  <c r="R1662"/>
  <c r="G1662"/>
  <c r="I1662"/>
  <c r="J1662"/>
  <c r="H1662"/>
  <c r="F1662"/>
  <c r="I1650"/>
  <c r="G1650"/>
  <c r="J1650"/>
  <c r="E1650"/>
  <c r="X1650" s="1"/>
  <c r="H1650"/>
  <c r="F1650"/>
  <c r="R1650"/>
  <c r="R1642"/>
  <c r="J1642"/>
  <c r="E1642"/>
  <c r="X1642" s="1"/>
  <c r="F1642"/>
  <c r="G1642"/>
  <c r="H1642"/>
  <c r="G1626"/>
  <c r="J1626"/>
  <c r="I1626"/>
  <c r="E1626"/>
  <c r="X1626" s="1"/>
  <c r="R1626"/>
  <c r="F1626"/>
  <c r="H1626"/>
  <c r="J1614"/>
  <c r="G1614"/>
  <c r="R1614"/>
  <c r="F1614"/>
  <c r="I1614"/>
  <c r="H1614"/>
  <c r="H1602"/>
  <c r="F1602"/>
  <c r="J1602"/>
  <c r="I1602"/>
  <c r="E1602"/>
  <c r="X1602" s="1"/>
  <c r="R1602"/>
  <c r="I1590"/>
  <c r="E1586"/>
  <c r="X1586" s="1"/>
  <c r="R1586"/>
  <c r="J1586"/>
  <c r="F1586"/>
  <c r="G1586"/>
  <c r="J1574"/>
  <c r="F1574"/>
  <c r="H1574"/>
  <c r="I1574"/>
  <c r="R1566"/>
  <c r="H1566"/>
  <c r="G1566"/>
  <c r="E1566"/>
  <c r="X1566" s="1"/>
  <c r="J1566"/>
  <c r="E1558"/>
  <c r="X1558" s="1"/>
  <c r="J1546"/>
  <c r="F1546"/>
  <c r="E1546"/>
  <c r="X1546" s="1"/>
  <c r="R1546"/>
  <c r="H1546"/>
  <c r="I1546"/>
  <c r="G1546"/>
  <c r="I1534"/>
  <c r="G1534"/>
  <c r="F1534"/>
  <c r="J1534"/>
  <c r="E1534"/>
  <c r="X1534" s="1"/>
  <c r="H1534"/>
  <c r="R1534"/>
  <c r="I1526"/>
  <c r="H1526"/>
  <c r="J1526"/>
  <c r="R1526"/>
  <c r="E1526"/>
  <c r="X1526" s="1"/>
  <c r="H1518"/>
  <c r="E1518"/>
  <c r="X1518" s="1"/>
  <c r="G1518"/>
  <c r="I1518"/>
  <c r="R1518"/>
  <c r="F1518"/>
  <c r="E1506"/>
  <c r="X1506" s="1"/>
  <c r="F1506"/>
  <c r="G1506"/>
  <c r="J1506"/>
  <c r="H1486"/>
  <c r="F1486"/>
  <c r="E1486"/>
  <c r="X1486" s="1"/>
  <c r="R1486"/>
  <c r="H1474"/>
  <c r="G1474"/>
  <c r="E1474"/>
  <c r="X1474" s="1"/>
  <c r="R1474"/>
  <c r="F1474"/>
  <c r="I1474"/>
  <c r="J1474"/>
  <c r="F1466"/>
  <c r="E1466"/>
  <c r="X1466" s="1"/>
  <c r="J1466"/>
  <c r="H1466"/>
  <c r="R1466"/>
  <c r="J1454"/>
  <c r="F1454"/>
  <c r="E1454"/>
  <c r="X1454" s="1"/>
  <c r="R1454"/>
  <c r="I1454"/>
  <c r="H1454"/>
  <c r="E1442"/>
  <c r="X1442" s="1"/>
  <c r="J1442"/>
  <c r="I1442"/>
  <c r="G1442"/>
  <c r="R1442"/>
  <c r="F1442"/>
  <c r="I1430"/>
  <c r="J1390"/>
  <c r="I1386"/>
  <c r="G1386"/>
  <c r="J1386"/>
  <c r="H1386"/>
  <c r="R1386"/>
  <c r="E1386"/>
  <c r="X1386" s="1"/>
  <c r="J1366"/>
  <c r="I1366"/>
  <c r="H1366"/>
  <c r="R1366"/>
  <c r="F1366"/>
  <c r="G1366"/>
  <c r="G1350"/>
  <c r="I1350"/>
  <c r="R1350"/>
  <c r="J1350"/>
  <c r="H1350"/>
  <c r="E1350"/>
  <c r="X1350" s="1"/>
  <c r="F1338"/>
  <c r="I1338"/>
  <c r="E1338"/>
  <c r="X1338" s="1"/>
  <c r="G1338"/>
  <c r="J1338"/>
  <c r="R1338"/>
  <c r="H1338"/>
  <c r="F1314"/>
  <c r="J1314"/>
  <c r="E1314"/>
  <c r="X1314" s="1"/>
  <c r="H1302"/>
  <c r="E1302"/>
  <c r="X1302" s="1"/>
  <c r="J1290"/>
  <c r="I1290"/>
  <c r="H1290"/>
  <c r="F1290"/>
  <c r="E1290"/>
  <c r="X1290" s="1"/>
  <c r="I1278"/>
  <c r="J1278"/>
  <c r="E1278"/>
  <c r="X1278" s="1"/>
  <c r="H1278"/>
  <c r="R1278"/>
  <c r="F1278"/>
  <c r="J1270"/>
  <c r="G1270"/>
  <c r="H1270"/>
  <c r="I1258"/>
  <c r="F1258"/>
  <c r="H1258"/>
  <c r="G1258"/>
  <c r="E1258"/>
  <c r="X1258" s="1"/>
  <c r="J1258"/>
  <c r="R1258"/>
  <c r="R1230"/>
  <c r="R1218"/>
  <c r="J1218"/>
  <c r="G1218"/>
  <c r="E1218"/>
  <c r="X1218" s="1"/>
  <c r="F1218"/>
  <c r="I1218"/>
  <c r="F1210"/>
  <c r="J1210"/>
  <c r="R1210"/>
  <c r="H1210"/>
  <c r="G1210"/>
  <c r="E1210"/>
  <c r="X1210" s="1"/>
  <c r="F1182"/>
  <c r="H1182"/>
  <c r="R1182"/>
  <c r="G1182"/>
  <c r="E1166"/>
  <c r="X1166" s="1"/>
  <c r="R1166"/>
  <c r="H1166"/>
  <c r="F1166"/>
  <c r="I1166"/>
  <c r="J1166"/>
  <c r="G1166"/>
  <c r="E1146"/>
  <c r="X1146" s="1"/>
  <c r="H1146"/>
  <c r="R1146"/>
  <c r="F1146"/>
  <c r="J1146"/>
  <c r="I1146"/>
  <c r="G1146"/>
  <c r="H1130"/>
  <c r="E1114"/>
  <c r="X1114" s="1"/>
  <c r="F1114"/>
  <c r="R1114"/>
  <c r="G1094"/>
  <c r="R1094"/>
  <c r="J1094"/>
  <c r="H1094"/>
  <c r="E1094"/>
  <c r="X1094" s="1"/>
  <c r="I1094"/>
  <c r="F1094"/>
  <c r="E1074"/>
  <c r="X1074" s="1"/>
  <c r="F1074"/>
  <c r="R1074"/>
  <c r="G1074"/>
  <c r="J1074"/>
  <c r="H1074"/>
  <c r="I1062"/>
  <c r="E1062"/>
  <c r="X1062" s="1"/>
  <c r="G1062"/>
  <c r="J1062"/>
  <c r="F1062"/>
  <c r="R1062"/>
  <c r="H1062"/>
  <c r="I1046"/>
  <c r="R1046"/>
  <c r="H1046"/>
  <c r="E1046"/>
  <c r="X1046" s="1"/>
  <c r="J1046"/>
  <c r="G1034"/>
  <c r="E1034"/>
  <c r="X1034" s="1"/>
  <c r="J1034"/>
  <c r="I1034"/>
  <c r="H1034"/>
  <c r="F1034"/>
  <c r="R1034"/>
  <c r="H1022"/>
  <c r="E1022"/>
  <c r="X1022" s="1"/>
  <c r="R1022"/>
  <c r="G1022"/>
  <c r="I1022"/>
  <c r="J1022"/>
  <c r="F1022"/>
  <c r="E1006"/>
  <c r="X1006" s="1"/>
  <c r="H1006"/>
  <c r="J1006"/>
  <c r="G1006"/>
  <c r="R1006"/>
  <c r="F1006"/>
  <c r="I1006"/>
  <c r="E994"/>
  <c r="X994" s="1"/>
  <c r="R994"/>
  <c r="F994"/>
  <c r="I994"/>
  <c r="J994"/>
  <c r="H994"/>
  <c r="G994"/>
  <c r="E986"/>
  <c r="X986" s="1"/>
  <c r="H986"/>
  <c r="G986"/>
  <c r="R986"/>
  <c r="F986"/>
  <c r="J986"/>
  <c r="I986"/>
  <c r="J974"/>
  <c r="H974"/>
  <c r="G974"/>
  <c r="E974"/>
  <c r="X974" s="1"/>
  <c r="R974"/>
  <c r="F974"/>
  <c r="I974"/>
  <c r="G962"/>
  <c r="R962"/>
  <c r="I962"/>
  <c r="F962"/>
  <c r="H962"/>
  <c r="J962"/>
  <c r="E962"/>
  <c r="X962" s="1"/>
  <c r="J954"/>
  <c r="G954"/>
  <c r="R954"/>
  <c r="E954"/>
  <c r="X954" s="1"/>
  <c r="I954"/>
  <c r="H954"/>
  <c r="F954"/>
  <c r="J942"/>
  <c r="G942"/>
  <c r="I942"/>
  <c r="F942"/>
  <c r="E942"/>
  <c r="X942" s="1"/>
  <c r="R942"/>
  <c r="H942"/>
  <c r="I930"/>
  <c r="J930"/>
  <c r="F922"/>
  <c r="G922"/>
  <c r="E922"/>
  <c r="X922" s="1"/>
  <c r="H922"/>
  <c r="I922"/>
  <c r="R922"/>
  <c r="F914"/>
  <c r="R914"/>
  <c r="E914"/>
  <c r="X914" s="1"/>
  <c r="J914"/>
  <c r="H914"/>
  <c r="I914"/>
  <c r="G914"/>
  <c r="H902"/>
  <c r="R902"/>
  <c r="F902"/>
  <c r="I902"/>
  <c r="J902"/>
  <c r="G902"/>
  <c r="F894"/>
  <c r="R886"/>
  <c r="H886"/>
  <c r="F886"/>
  <c r="E886"/>
  <c r="X886" s="1"/>
  <c r="G886"/>
  <c r="J886"/>
  <c r="H874"/>
  <c r="E874"/>
  <c r="X874" s="1"/>
  <c r="F874"/>
  <c r="J874"/>
  <c r="R874"/>
  <c r="I874"/>
  <c r="G874"/>
  <c r="I866"/>
  <c r="E866"/>
  <c r="X866" s="1"/>
  <c r="G866"/>
  <c r="H866"/>
  <c r="F866"/>
  <c r="J866"/>
  <c r="R866"/>
  <c r="F858"/>
  <c r="E858"/>
  <c r="X858" s="1"/>
  <c r="H858"/>
  <c r="R858"/>
  <c r="I858"/>
  <c r="J858"/>
  <c r="G858"/>
  <c r="R846"/>
  <c r="J846"/>
  <c r="F846"/>
  <c r="E846"/>
  <c r="X846" s="1"/>
  <c r="I846"/>
  <c r="G846"/>
  <c r="H846"/>
  <c r="F834"/>
  <c r="I830"/>
  <c r="G830"/>
  <c r="J830"/>
  <c r="H830"/>
  <c r="F830"/>
  <c r="R830"/>
  <c r="R818"/>
  <c r="G818"/>
  <c r="F818"/>
  <c r="I818"/>
  <c r="H818"/>
  <c r="R806"/>
  <c r="J806"/>
  <c r="G806"/>
  <c r="F806"/>
  <c r="E806"/>
  <c r="X806" s="1"/>
  <c r="H806"/>
  <c r="I806"/>
  <c r="G802"/>
  <c r="I802"/>
  <c r="J802"/>
  <c r="R802"/>
  <c r="H802"/>
  <c r="E802"/>
  <c r="X802" s="1"/>
  <c r="F802"/>
  <c r="E790"/>
  <c r="X790" s="1"/>
  <c r="R790"/>
  <c r="F790"/>
  <c r="I790"/>
  <c r="H790"/>
  <c r="J790"/>
  <c r="G790"/>
  <c r="J778"/>
  <c r="F778"/>
  <c r="G778"/>
  <c r="H778"/>
  <c r="R778"/>
  <c r="E778"/>
  <c r="X778" s="1"/>
  <c r="F774"/>
  <c r="J774"/>
  <c r="E774"/>
  <c r="X774" s="1"/>
  <c r="R774"/>
  <c r="G774"/>
  <c r="H774"/>
  <c r="R766"/>
  <c r="J766"/>
  <c r="I766"/>
  <c r="G766"/>
  <c r="E766"/>
  <c r="X766" s="1"/>
  <c r="F766"/>
  <c r="H766"/>
  <c r="R754"/>
  <c r="E754"/>
  <c r="X754" s="1"/>
  <c r="G754"/>
  <c r="J754"/>
  <c r="F754"/>
  <c r="I754"/>
  <c r="J750"/>
  <c r="I750"/>
  <c r="R750"/>
  <c r="F750"/>
  <c r="E750"/>
  <c r="X750" s="1"/>
  <c r="H750"/>
  <c r="F742"/>
  <c r="G742"/>
  <c r="E742"/>
  <c r="X742" s="1"/>
  <c r="I742"/>
  <c r="J742"/>
  <c r="R742"/>
  <c r="H742"/>
  <c r="G730"/>
  <c r="R730"/>
  <c r="E730"/>
  <c r="X730" s="1"/>
  <c r="F730"/>
  <c r="I730"/>
  <c r="J730"/>
  <c r="H730"/>
  <c r="H722"/>
  <c r="J722"/>
  <c r="F722"/>
  <c r="R722"/>
  <c r="E722"/>
  <c r="X722" s="1"/>
  <c r="G718"/>
  <c r="I718"/>
  <c r="J718"/>
  <c r="F718"/>
  <c r="R718"/>
  <c r="E718"/>
  <c r="X718" s="1"/>
  <c r="H718"/>
  <c r="I710"/>
  <c r="G710"/>
  <c r="R710"/>
  <c r="F710"/>
  <c r="J710"/>
  <c r="H710"/>
  <c r="E710"/>
  <c r="X710" s="1"/>
  <c r="E702"/>
  <c r="X702" s="1"/>
  <c r="H702"/>
  <c r="J702"/>
  <c r="G702"/>
  <c r="I702"/>
  <c r="R702"/>
  <c r="J698"/>
  <c r="F698"/>
  <c r="E698"/>
  <c r="X698" s="1"/>
  <c r="G698"/>
  <c r="R698"/>
  <c r="H698"/>
  <c r="I698"/>
  <c r="F690"/>
  <c r="I690"/>
  <c r="R690"/>
  <c r="J690"/>
  <c r="H690"/>
  <c r="G690"/>
  <c r="E690"/>
  <c r="X690" s="1"/>
  <c r="H686"/>
  <c r="E670"/>
  <c r="X670" s="1"/>
  <c r="I670"/>
  <c r="R670"/>
  <c r="J670"/>
  <c r="F670"/>
  <c r="H662"/>
  <c r="F662"/>
  <c r="E662"/>
  <c r="X662" s="1"/>
  <c r="G662"/>
  <c r="J662"/>
  <c r="I662"/>
  <c r="R658"/>
  <c r="E658"/>
  <c r="X658" s="1"/>
  <c r="H658"/>
  <c r="I658"/>
  <c r="F658"/>
  <c r="G658"/>
  <c r="J658"/>
  <c r="E650"/>
  <c r="X650" s="1"/>
  <c r="F650"/>
  <c r="H650"/>
  <c r="I650"/>
  <c r="G650"/>
  <c r="J650"/>
  <c r="G642"/>
  <c r="E642"/>
  <c r="X642" s="1"/>
  <c r="J642"/>
  <c r="H642"/>
  <c r="F642"/>
  <c r="I642"/>
  <c r="R642"/>
  <c r="H634"/>
  <c r="F634"/>
  <c r="J634"/>
  <c r="G634"/>
  <c r="I634"/>
  <c r="E634"/>
  <c r="X634" s="1"/>
  <c r="R634"/>
  <c r="J630"/>
  <c r="R630"/>
  <c r="I630"/>
  <c r="F630"/>
  <c r="J622"/>
  <c r="E622"/>
  <c r="X622" s="1"/>
  <c r="G622"/>
  <c r="I622"/>
  <c r="F622"/>
  <c r="H622"/>
  <c r="R622"/>
  <c r="J610"/>
  <c r="I610"/>
  <c r="E610"/>
  <c r="X610" s="1"/>
  <c r="R610"/>
  <c r="G610"/>
  <c r="H610"/>
  <c r="F610"/>
  <c r="J602"/>
  <c r="I602"/>
  <c r="E602"/>
  <c r="X602" s="1"/>
  <c r="H602"/>
  <c r="G602"/>
  <c r="F602"/>
  <c r="E598"/>
  <c r="X598" s="1"/>
  <c r="G598"/>
  <c r="J598"/>
  <c r="H598"/>
  <c r="F598"/>
  <c r="R598"/>
  <c r="H590"/>
  <c r="E590"/>
  <c r="X590" s="1"/>
  <c r="G590"/>
  <c r="I590"/>
  <c r="F590"/>
  <c r="J590"/>
  <c r="R590"/>
  <c r="H582"/>
  <c r="E578"/>
  <c r="X578" s="1"/>
  <c r="G578"/>
  <c r="I578"/>
  <c r="R578"/>
  <c r="J578"/>
  <c r="H578"/>
  <c r="R570"/>
  <c r="I570"/>
  <c r="G570"/>
  <c r="F570"/>
  <c r="E570"/>
  <c r="X570" s="1"/>
  <c r="H570"/>
  <c r="J562"/>
  <c r="H562"/>
  <c r="G562"/>
  <c r="F562"/>
  <c r="E562"/>
  <c r="X562" s="1"/>
  <c r="R562"/>
  <c r="R547"/>
  <c r="H547"/>
  <c r="E547"/>
  <c r="X547" s="1"/>
  <c r="I515"/>
  <c r="H483"/>
  <c r="G483"/>
  <c r="E483"/>
  <c r="X483" s="1"/>
  <c r="R435"/>
  <c r="G435"/>
  <c r="F419"/>
  <c r="E419"/>
  <c r="X419" s="1"/>
  <c r="H419"/>
  <c r="I419"/>
  <c r="E401"/>
  <c r="X401" s="1"/>
  <c r="J401"/>
  <c r="G401"/>
  <c r="H401"/>
  <c r="R401"/>
  <c r="I393"/>
  <c r="J393"/>
  <c r="G393"/>
  <c r="I377"/>
  <c r="G377"/>
  <c r="H377"/>
  <c r="R377"/>
  <c r="E377"/>
  <c r="X377" s="1"/>
  <c r="F377"/>
  <c r="I361"/>
  <c r="J361"/>
  <c r="R361"/>
  <c r="G361"/>
  <c r="I345"/>
  <c r="R345"/>
  <c r="E345"/>
  <c r="X345" s="1"/>
  <c r="G345"/>
  <c r="F345"/>
  <c r="G329"/>
  <c r="F329"/>
  <c r="I329"/>
  <c r="E329"/>
  <c r="X329" s="1"/>
  <c r="H329"/>
  <c r="G313"/>
  <c r="E313"/>
  <c r="X313" s="1"/>
  <c r="F297"/>
  <c r="H297"/>
  <c r="G297"/>
  <c r="I297"/>
  <c r="E297"/>
  <c r="X297" s="1"/>
  <c r="E281"/>
  <c r="X281" s="1"/>
  <c r="H281"/>
  <c r="I281"/>
  <c r="G281"/>
  <c r="R265"/>
  <c r="J265"/>
  <c r="E265"/>
  <c r="X265" s="1"/>
  <c r="F265"/>
  <c r="H265"/>
  <c r="J257"/>
  <c r="E257"/>
  <c r="X257" s="1"/>
  <c r="I257"/>
  <c r="R257"/>
  <c r="G257"/>
  <c r="H257"/>
  <c r="J554"/>
  <c r="R554"/>
  <c r="H554"/>
  <c r="G554"/>
  <c r="E554"/>
  <c r="X554" s="1"/>
  <c r="F554"/>
  <c r="I554"/>
  <c r="J552"/>
  <c r="F552"/>
  <c r="G552"/>
  <c r="E548"/>
  <c r="X548" s="1"/>
  <c r="F548"/>
  <c r="G548"/>
  <c r="H548"/>
  <c r="J548"/>
  <c r="I548"/>
  <c r="R548"/>
  <c r="H542"/>
  <c r="I542"/>
  <c r="F542"/>
  <c r="G542"/>
  <c r="E542"/>
  <c r="X542" s="1"/>
  <c r="F540"/>
  <c r="G540"/>
  <c r="R536"/>
  <c r="G536"/>
  <c r="J536"/>
  <c r="E536"/>
  <c r="X536" s="1"/>
  <c r="G530"/>
  <c r="H530"/>
  <c r="I530"/>
  <c r="R530"/>
  <c r="F530"/>
  <c r="E530"/>
  <c r="X530" s="1"/>
  <c r="J530"/>
  <c r="I526"/>
  <c r="E526"/>
  <c r="X526" s="1"/>
  <c r="R526"/>
  <c r="F526"/>
  <c r="H526"/>
  <c r="J526"/>
  <c r="G526"/>
  <c r="H522"/>
  <c r="E522"/>
  <c r="X522" s="1"/>
  <c r="J522"/>
  <c r="I522"/>
  <c r="G522"/>
  <c r="R522"/>
  <c r="F522"/>
  <c r="E518"/>
  <c r="X518" s="1"/>
  <c r="H518"/>
  <c r="I518"/>
  <c r="F518"/>
  <c r="J518"/>
  <c r="G518"/>
  <c r="R518"/>
  <c r="R514"/>
  <c r="F514"/>
  <c r="G514"/>
  <c r="E514"/>
  <c r="X514" s="1"/>
  <c r="I514"/>
  <c r="J514"/>
  <c r="H514"/>
  <c r="H500"/>
  <c r="F500"/>
  <c r="R500"/>
  <c r="I500"/>
  <c r="G500"/>
  <c r="E500"/>
  <c r="X500" s="1"/>
  <c r="J500"/>
  <c r="E496"/>
  <c r="X496" s="1"/>
  <c r="R496"/>
  <c r="G496"/>
  <c r="R494"/>
  <c r="J494"/>
  <c r="E490"/>
  <c r="X490" s="1"/>
  <c r="R490"/>
  <c r="J490"/>
  <c r="G490"/>
  <c r="I490"/>
  <c r="F490"/>
  <c r="F484"/>
  <c r="E484"/>
  <c r="X484" s="1"/>
  <c r="G484"/>
  <c r="R484"/>
  <c r="H484"/>
  <c r="H482"/>
  <c r="J482"/>
  <c r="R482"/>
  <c r="E482"/>
  <c r="X482" s="1"/>
  <c r="G482"/>
  <c r="I482"/>
  <c r="F482"/>
  <c r="I474"/>
  <c r="E474"/>
  <c r="X474" s="1"/>
  <c r="R474"/>
  <c r="G474"/>
  <c r="J474"/>
  <c r="H474"/>
  <c r="F474"/>
  <c r="G470"/>
  <c r="H470"/>
  <c r="E470"/>
  <c r="X470" s="1"/>
  <c r="R470"/>
  <c r="F470"/>
  <c r="I470"/>
  <c r="J470"/>
  <c r="R466"/>
  <c r="H466"/>
  <c r="I466"/>
  <c r="E466"/>
  <c r="X466" s="1"/>
  <c r="J466"/>
  <c r="G466"/>
  <c r="F466"/>
  <c r="F462"/>
  <c r="H462"/>
  <c r="G462"/>
  <c r="J462"/>
  <c r="I462"/>
  <c r="R462"/>
  <c r="E462"/>
  <c r="X462" s="1"/>
  <c r="J460"/>
  <c r="I460"/>
  <c r="F460"/>
  <c r="G460"/>
  <c r="R460"/>
  <c r="E460"/>
  <c r="X460" s="1"/>
  <c r="H460"/>
  <c r="J454"/>
  <c r="F454"/>
  <c r="R454"/>
  <c r="G454"/>
  <c r="H454"/>
  <c r="I454"/>
  <c r="E454"/>
  <c r="X454" s="1"/>
  <c r="E448"/>
  <c r="X448" s="1"/>
  <c r="F448"/>
  <c r="J448"/>
  <c r="H448"/>
  <c r="R448"/>
  <c r="I448"/>
  <c r="G448"/>
  <c r="I442"/>
  <c r="J442"/>
  <c r="H442"/>
  <c r="F442"/>
  <c r="R442"/>
  <c r="G442"/>
  <c r="E442"/>
  <c r="X442" s="1"/>
  <c r="F436"/>
  <c r="E436"/>
  <c r="X436" s="1"/>
  <c r="I436"/>
  <c r="J436"/>
  <c r="R436"/>
  <c r="H436"/>
  <c r="G436"/>
  <c r="I434"/>
  <c r="E434"/>
  <c r="X434" s="1"/>
  <c r="R434"/>
  <c r="H434"/>
  <c r="F434"/>
  <c r="G434"/>
  <c r="J434"/>
  <c r="G428"/>
  <c r="I428"/>
  <c r="F428"/>
  <c r="R428"/>
  <c r="J428"/>
  <c r="E428"/>
  <c r="X428" s="1"/>
  <c r="H428"/>
  <c r="R426"/>
  <c r="H426"/>
  <c r="G426"/>
  <c r="E426"/>
  <c r="X426" s="1"/>
  <c r="I426"/>
  <c r="F426"/>
  <c r="J426"/>
  <c r="E420"/>
  <c r="X420" s="1"/>
  <c r="I420"/>
  <c r="H420"/>
  <c r="G420"/>
  <c r="J420"/>
  <c r="R420"/>
  <c r="F420"/>
  <c r="F418"/>
  <c r="J418"/>
  <c r="I418"/>
  <c r="E418"/>
  <c r="X418" s="1"/>
  <c r="G418"/>
  <c r="H418"/>
  <c r="R418"/>
  <c r="R410"/>
  <c r="E410"/>
  <c r="X410" s="1"/>
  <c r="G410"/>
  <c r="I410"/>
  <c r="H410"/>
  <c r="J410"/>
  <c r="F410"/>
  <c r="G404"/>
  <c r="H404"/>
  <c r="R404"/>
  <c r="J404"/>
  <c r="F404"/>
  <c r="G402"/>
  <c r="R402"/>
  <c r="F402"/>
  <c r="H402"/>
  <c r="J402"/>
  <c r="J394"/>
  <c r="I394"/>
  <c r="G394"/>
  <c r="H394"/>
  <c r="E394"/>
  <c r="X394" s="1"/>
  <c r="R394"/>
  <c r="G390"/>
  <c r="F390"/>
  <c r="H390"/>
  <c r="J390"/>
  <c r="E390"/>
  <c r="X390" s="1"/>
  <c r="R390"/>
  <c r="I390"/>
  <c r="J386"/>
  <c r="H386"/>
  <c r="R386"/>
  <c r="G386"/>
  <c r="I386"/>
  <c r="E386"/>
  <c r="X386" s="1"/>
  <c r="F386"/>
  <c r="F384"/>
  <c r="G384"/>
  <c r="J384"/>
  <c r="E384"/>
  <c r="X384" s="1"/>
  <c r="I384"/>
  <c r="F380"/>
  <c r="G380"/>
  <c r="I380"/>
  <c r="E380"/>
  <c r="X380" s="1"/>
  <c r="H380"/>
  <c r="R374"/>
  <c r="G374"/>
  <c r="F374"/>
  <c r="H374"/>
  <c r="E374"/>
  <c r="X374" s="1"/>
  <c r="J370"/>
  <c r="F370"/>
  <c r="G370"/>
  <c r="I370"/>
  <c r="E370"/>
  <c r="X370" s="1"/>
  <c r="R370"/>
  <c r="R366"/>
  <c r="J366"/>
  <c r="R358"/>
  <c r="E358"/>
  <c r="X358" s="1"/>
  <c r="I358"/>
  <c r="G358"/>
  <c r="H358"/>
  <c r="F358"/>
  <c r="I356"/>
  <c r="E356"/>
  <c r="X356" s="1"/>
  <c r="F356"/>
  <c r="J356"/>
  <c r="R356"/>
  <c r="G356"/>
  <c r="H356"/>
  <c r="H344"/>
  <c r="F344"/>
  <c r="I344"/>
  <c r="J344"/>
  <c r="G344"/>
  <c r="R344"/>
  <c r="E344"/>
  <c r="X344" s="1"/>
  <c r="F342"/>
  <c r="G342"/>
  <c r="J342"/>
  <c r="R342"/>
  <c r="H342"/>
  <c r="E336"/>
  <c r="X336" s="1"/>
  <c r="J336"/>
  <c r="G336"/>
  <c r="F332"/>
  <c r="I332"/>
  <c r="H332"/>
  <c r="G332"/>
  <c r="E332"/>
  <c r="X332" s="1"/>
  <c r="H330"/>
  <c r="E330"/>
  <c r="X330" s="1"/>
  <c r="J330"/>
  <c r="F330"/>
  <c r="R330"/>
  <c r="G330"/>
  <c r="I330"/>
  <c r="H322"/>
  <c r="I322"/>
  <c r="J322"/>
  <c r="F322"/>
  <c r="G322"/>
  <c r="E322"/>
  <c r="X322" s="1"/>
  <c r="R322"/>
  <c r="G316"/>
  <c r="F316"/>
  <c r="R316"/>
  <c r="I316"/>
  <c r="H316"/>
  <c r="H312"/>
  <c r="E312"/>
  <c r="X312" s="1"/>
  <c r="I312"/>
  <c r="F312"/>
  <c r="G312"/>
  <c r="R312"/>
  <c r="J312"/>
  <c r="F308"/>
  <c r="E308"/>
  <c r="X308" s="1"/>
  <c r="G308"/>
  <c r="H308"/>
  <c r="I308"/>
  <c r="J308"/>
  <c r="R308"/>
  <c r="H306"/>
  <c r="R306"/>
  <c r="J306"/>
  <c r="E306"/>
  <c r="X306" s="1"/>
  <c r="G306"/>
  <c r="F306"/>
  <c r="I306"/>
  <c r="J302"/>
  <c r="I302"/>
  <c r="G302"/>
  <c r="F302"/>
  <c r="E302"/>
  <c r="X302" s="1"/>
  <c r="R302"/>
  <c r="H302"/>
  <c r="F298"/>
  <c r="E298"/>
  <c r="X298" s="1"/>
  <c r="H298"/>
  <c r="I298"/>
  <c r="G298"/>
  <c r="J298"/>
  <c r="E294"/>
  <c r="X294" s="1"/>
  <c r="R294"/>
  <c r="H294"/>
  <c r="G294"/>
  <c r="F294"/>
  <c r="E290"/>
  <c r="X290" s="1"/>
  <c r="J290"/>
  <c r="H290"/>
  <c r="F290"/>
  <c r="G290"/>
  <c r="I290"/>
  <c r="G288"/>
  <c r="H288"/>
  <c r="R288"/>
  <c r="E288"/>
  <c r="X288" s="1"/>
  <c r="I288"/>
  <c r="J288"/>
  <c r="F288"/>
  <c r="E284"/>
  <c r="X284" s="1"/>
  <c r="I284"/>
  <c r="H284"/>
  <c r="G284"/>
  <c r="R284"/>
  <c r="F284"/>
  <c r="J284"/>
  <c r="R280"/>
  <c r="J280"/>
  <c r="F280"/>
  <c r="G276"/>
  <c r="F276"/>
  <c r="I276"/>
  <c r="J276"/>
  <c r="E276"/>
  <c r="X276" s="1"/>
  <c r="H276"/>
  <c r="R276"/>
  <c r="G272"/>
  <c r="R272"/>
  <c r="F272"/>
  <c r="E272"/>
  <c r="X272" s="1"/>
  <c r="J272"/>
  <c r="H272"/>
  <c r="I272"/>
  <c r="I270"/>
  <c r="F270"/>
  <c r="J270"/>
  <c r="H270"/>
  <c r="E270"/>
  <c r="X270" s="1"/>
  <c r="R270"/>
  <c r="G270"/>
  <c r="G266"/>
  <c r="E266"/>
  <c r="X266" s="1"/>
  <c r="J266"/>
  <c r="F266"/>
  <c r="I266"/>
  <c r="R266"/>
  <c r="H266"/>
  <c r="E262"/>
  <c r="X262" s="1"/>
  <c r="I262"/>
  <c r="H262"/>
  <c r="J262"/>
  <c r="R262"/>
  <c r="F262"/>
  <c r="G262"/>
  <c r="I260"/>
  <c r="R260"/>
  <c r="F260"/>
  <c r="H260"/>
  <c r="J260"/>
  <c r="E260"/>
  <c r="X260" s="1"/>
  <c r="G260"/>
  <c r="G256"/>
  <c r="F256"/>
  <c r="R256"/>
  <c r="E256"/>
  <c r="X256" s="1"/>
  <c r="H256"/>
  <c r="I256"/>
  <c r="J256"/>
  <c r="F2334"/>
  <c r="G2354"/>
  <c r="F2274"/>
  <c r="E1239"/>
  <c r="X1239" s="1"/>
  <c r="E1108"/>
  <c r="X1108" s="1"/>
  <c r="I2350"/>
  <c r="G2446"/>
  <c r="R2334"/>
  <c r="G2338"/>
  <c r="J2338"/>
  <c r="J2466"/>
  <c r="F2466"/>
  <c r="E2274"/>
  <c r="X2274" s="1"/>
  <c r="J1239"/>
  <c r="J2350"/>
  <c r="G2478"/>
  <c r="H2334"/>
  <c r="E2354"/>
  <c r="X2354" s="1"/>
  <c r="H2338"/>
  <c r="J2274"/>
  <c r="F1108"/>
  <c r="E2478"/>
  <c r="X2478" s="1"/>
  <c r="I2446"/>
  <c r="H2350"/>
  <c r="I305"/>
  <c r="G419"/>
  <c r="I451"/>
  <c r="R369"/>
  <c r="J281"/>
  <c r="R281"/>
  <c r="I483"/>
  <c r="R329"/>
  <c r="I273"/>
  <c r="E289"/>
  <c r="X289" s="1"/>
  <c r="F305"/>
  <c r="F313"/>
  <c r="E409"/>
  <c r="X409" s="1"/>
  <c r="I547"/>
  <c r="R297"/>
  <c r="I531"/>
  <c r="G265"/>
  <c r="F337"/>
  <c r="J345"/>
  <c r="H361"/>
  <c r="R393"/>
  <c r="G1394"/>
  <c r="I1074"/>
  <c r="E1646"/>
  <c r="X1646" s="1"/>
  <c r="R290"/>
  <c r="J546"/>
  <c r="G258"/>
  <c r="F394"/>
  <c r="F1566"/>
  <c r="E1286"/>
  <c r="X1286" s="1"/>
  <c r="I1510"/>
  <c r="R1966"/>
  <c r="H1102"/>
  <c r="I1286"/>
  <c r="G1462"/>
  <c r="H1550"/>
  <c r="F1678"/>
  <c r="R1726"/>
  <c r="J1774"/>
  <c r="J1838"/>
  <c r="H1934"/>
  <c r="E1998"/>
  <c r="X1998" s="1"/>
  <c r="G1922"/>
  <c r="F714"/>
  <c r="G1946"/>
  <c r="J898"/>
  <c r="I1586"/>
  <c r="E818"/>
  <c r="X818" s="1"/>
  <c r="H814"/>
  <c r="I950"/>
  <c r="G1602"/>
  <c r="F1386"/>
  <c r="R1930"/>
  <c r="G630"/>
  <c r="R1370"/>
  <c r="H1538"/>
  <c r="J1594"/>
  <c r="J1674"/>
  <c r="F870"/>
  <c r="I1014"/>
  <c r="F794"/>
  <c r="E566"/>
  <c r="X566" s="1"/>
  <c r="H1586"/>
  <c r="J834"/>
  <c r="I794"/>
  <c r="F435"/>
  <c r="J451"/>
  <c r="R602"/>
  <c r="H614"/>
  <c r="G750"/>
  <c r="E978"/>
  <c r="X978" s="1"/>
  <c r="I1506"/>
  <c r="G1690"/>
  <c r="G1762"/>
  <c r="I294"/>
  <c r="G498"/>
  <c r="H370"/>
  <c r="I2182"/>
  <c r="H2182"/>
  <c r="H2270"/>
  <c r="R2126"/>
  <c r="R2254"/>
  <c r="E2110"/>
  <c r="X2110" s="1"/>
  <c r="I2430"/>
  <c r="R2414"/>
  <c r="J2022"/>
  <c r="R2428"/>
  <c r="I2252"/>
  <c r="E2252"/>
  <c r="X2252" s="1"/>
  <c r="I2398"/>
  <c r="J1148"/>
  <c r="E1148"/>
  <c r="X1148" s="1"/>
  <c r="I1347"/>
  <c r="R1347"/>
  <c r="E1347"/>
  <c r="X1347" s="1"/>
  <c r="I1035"/>
  <c r="H1035"/>
  <c r="G1607"/>
  <c r="J1607"/>
  <c r="I1607"/>
  <c r="F1607"/>
  <c r="E1904"/>
  <c r="X1904" s="1"/>
  <c r="H1904"/>
  <c r="F1904"/>
  <c r="J1904"/>
  <c r="E1291"/>
  <c r="X1291" s="1"/>
  <c r="J1291"/>
  <c r="H1291"/>
  <c r="F1291"/>
  <c r="I1291"/>
  <c r="G1516"/>
  <c r="J1516"/>
  <c r="I1516"/>
  <c r="E1516"/>
  <c r="X1516" s="1"/>
  <c r="H1516"/>
  <c r="F2152"/>
  <c r="H2152"/>
  <c r="H2420"/>
  <c r="I2420"/>
  <c r="R2420"/>
  <c r="G2420"/>
  <c r="F2420"/>
  <c r="H1502"/>
  <c r="I1502"/>
  <c r="R1502"/>
  <c r="H1748"/>
  <c r="I1748"/>
  <c r="F1748"/>
  <c r="G1748"/>
  <c r="J1748"/>
  <c r="J1782"/>
  <c r="F1782"/>
  <c r="G1782"/>
  <c r="J1915"/>
  <c r="R1915"/>
  <c r="J2043"/>
  <c r="H2043"/>
  <c r="G1484"/>
  <c r="F1484"/>
  <c r="J1484"/>
  <c r="H1484"/>
  <c r="J1959"/>
  <c r="R1959"/>
  <c r="H1959"/>
  <c r="F1959"/>
  <c r="F2059"/>
  <c r="R2059"/>
  <c r="G2059"/>
  <c r="F2343"/>
  <c r="H2343"/>
  <c r="J2343"/>
  <c r="J2455"/>
  <c r="H2455"/>
  <c r="F1979"/>
  <c r="H1979"/>
  <c r="E1992"/>
  <c r="X1992" s="1"/>
  <c r="J1992"/>
  <c r="J2020"/>
  <c r="G2020"/>
  <c r="E1147"/>
  <c r="X1147" s="1"/>
  <c r="R1147"/>
  <c r="F1147"/>
  <c r="F1848"/>
  <c r="J1848"/>
  <c r="E1848"/>
  <c r="X1848" s="1"/>
  <c r="I2363"/>
  <c r="G2363"/>
  <c r="G1864"/>
  <c r="F1864"/>
  <c r="I1864"/>
  <c r="G2120"/>
  <c r="J2120"/>
  <c r="F2120"/>
  <c r="G1334"/>
  <c r="J1334"/>
  <c r="R1334"/>
  <c r="E1334"/>
  <c r="X1334" s="1"/>
  <c r="H1334"/>
  <c r="J1872"/>
  <c r="R1872"/>
  <c r="I1872"/>
  <c r="H1872"/>
  <c r="G1872"/>
  <c r="G1606"/>
  <c r="F1606"/>
  <c r="R1606"/>
  <c r="J1606"/>
  <c r="G1895"/>
  <c r="I1895"/>
  <c r="R1895"/>
  <c r="J1895"/>
  <c r="G2404"/>
  <c r="F2404"/>
  <c r="H2404"/>
  <c r="H2078"/>
  <c r="I2078"/>
  <c r="E2238"/>
  <c r="X2238" s="1"/>
  <c r="R2238"/>
  <c r="H2308"/>
  <c r="G2398"/>
  <c r="J2382"/>
  <c r="H2366"/>
  <c r="J2366"/>
  <c r="F2182"/>
  <c r="R2270"/>
  <c r="F2166"/>
  <c r="J2126"/>
  <c r="H1140"/>
  <c r="G2308"/>
  <c r="I2254"/>
  <c r="E2150"/>
  <c r="X2150" s="1"/>
  <c r="R2110"/>
  <c r="G2062"/>
  <c r="F2038"/>
  <c r="G2460"/>
  <c r="I2460"/>
  <c r="J2348"/>
  <c r="I2308"/>
  <c r="R2432"/>
  <c r="H2430"/>
  <c r="J2430"/>
  <c r="I2414"/>
  <c r="E2318"/>
  <c r="X2318" s="1"/>
  <c r="J2302"/>
  <c r="R2198"/>
  <c r="R2094"/>
  <c r="H2094"/>
  <c r="R2022"/>
  <c r="G2022"/>
  <c r="E2428"/>
  <c r="X2428" s="1"/>
  <c r="J2252"/>
  <c r="G2252"/>
  <c r="I2172"/>
  <c r="F2172"/>
  <c r="E2480"/>
  <c r="X2480" s="1"/>
  <c r="R2256"/>
  <c r="F2398"/>
  <c r="F2382"/>
  <c r="I2382"/>
  <c r="E2366"/>
  <c r="X2366" s="1"/>
  <c r="F2238"/>
  <c r="J2182"/>
  <c r="G2182"/>
  <c r="E2078"/>
  <c r="X2078" s="1"/>
  <c r="F2320"/>
  <c r="G2320"/>
  <c r="R1864"/>
  <c r="H2020"/>
  <c r="F1915"/>
  <c r="R2152"/>
  <c r="G2152"/>
  <c r="E1318"/>
  <c r="X1318" s="1"/>
  <c r="I1148"/>
  <c r="F1502"/>
  <c r="R1943"/>
  <c r="R2343"/>
  <c r="R1607"/>
  <c r="J2420"/>
  <c r="J2404"/>
  <c r="E1606"/>
  <c r="X1606" s="1"/>
  <c r="R1979"/>
  <c r="G1904"/>
  <c r="J2363"/>
  <c r="F1992"/>
  <c r="I1484"/>
  <c r="J1502"/>
  <c r="I2391"/>
  <c r="F1167"/>
  <c r="E1759"/>
  <c r="X1759" s="1"/>
  <c r="G2455"/>
  <c r="I1372"/>
  <c r="E1372"/>
  <c r="X1372" s="1"/>
  <c r="E1404"/>
  <c r="X1404" s="1"/>
  <c r="H1404"/>
  <c r="E1436"/>
  <c r="X1436" s="1"/>
  <c r="F1436"/>
  <c r="E2210"/>
  <c r="X2210" s="1"/>
  <c r="I2210"/>
  <c r="H2242"/>
  <c r="J2242"/>
  <c r="F2450"/>
  <c r="E2450"/>
  <c r="X2450" s="1"/>
  <c r="H2222"/>
  <c r="E2222"/>
  <c r="X2222" s="1"/>
  <c r="G2166"/>
  <c r="F2126"/>
  <c r="G2078"/>
  <c r="G1140"/>
  <c r="G2150"/>
  <c r="E2062"/>
  <c r="X2062" s="1"/>
  <c r="J2038"/>
  <c r="R2038"/>
  <c r="H2460"/>
  <c r="E2460"/>
  <c r="X2460" s="1"/>
  <c r="R2348"/>
  <c r="E2308"/>
  <c r="X2308" s="1"/>
  <c r="E2430"/>
  <c r="X2430" s="1"/>
  <c r="I2318"/>
  <c r="E2302"/>
  <c r="X2302" s="1"/>
  <c r="F2286"/>
  <c r="E2198"/>
  <c r="X2198" s="1"/>
  <c r="E2094"/>
  <c r="X2094" s="1"/>
  <c r="J2094"/>
  <c r="E2022"/>
  <c r="X2022" s="1"/>
  <c r="G2428"/>
  <c r="H2172"/>
  <c r="J2480"/>
  <c r="F2078"/>
  <c r="J2270"/>
  <c r="E2166"/>
  <c r="X2166" s="1"/>
  <c r="E2126"/>
  <c r="X2126" s="1"/>
  <c r="F1140"/>
  <c r="I2150"/>
  <c r="I2110"/>
  <c r="H2110"/>
  <c r="I2062"/>
  <c r="I2038"/>
  <c r="H2348"/>
  <c r="F2430"/>
  <c r="F2414"/>
  <c r="H2414"/>
  <c r="F2318"/>
  <c r="R2286"/>
  <c r="F2198"/>
  <c r="J2198"/>
  <c r="I2094"/>
  <c r="I2022"/>
  <c r="H2428"/>
  <c r="E2172"/>
  <c r="X2172" s="1"/>
  <c r="R2480"/>
  <c r="H2398"/>
  <c r="H2382"/>
  <c r="G2382"/>
  <c r="I2366"/>
  <c r="J2238"/>
  <c r="E2182"/>
  <c r="X2182" s="1"/>
  <c r="J2078"/>
  <c r="I2320"/>
  <c r="E2059"/>
  <c r="X2059" s="1"/>
  <c r="I1147"/>
  <c r="G1039"/>
  <c r="I1039"/>
  <c r="F1039"/>
  <c r="G1063"/>
  <c r="J1063"/>
  <c r="J1319"/>
  <c r="R1319"/>
  <c r="H1319"/>
  <c r="F1319"/>
  <c r="J1119"/>
  <c r="R1119"/>
  <c r="J1047"/>
  <c r="R1047"/>
  <c r="J1172"/>
  <c r="F1172"/>
  <c r="J1303"/>
  <c r="F1303"/>
  <c r="R1215"/>
  <c r="E1215"/>
  <c r="X1215" s="1"/>
  <c r="I1343"/>
  <c r="R1343"/>
  <c r="J1343"/>
  <c r="J1071"/>
  <c r="R1071"/>
  <c r="R1135"/>
  <c r="G1135"/>
  <c r="I1255"/>
  <c r="G1255"/>
  <c r="I1175"/>
  <c r="G1175"/>
  <c r="E2220"/>
  <c r="X2220" s="1"/>
  <c r="G2458"/>
  <c r="H2266"/>
  <c r="I2266"/>
  <c r="I1076"/>
  <c r="H2458"/>
  <c r="J2250"/>
  <c r="I2250"/>
  <c r="I2234"/>
  <c r="G2218"/>
  <c r="H2218"/>
  <c r="E1300"/>
  <c r="X1300" s="1"/>
  <c r="J1300"/>
  <c r="R1175"/>
  <c r="J1044"/>
  <c r="R2444"/>
  <c r="I2396"/>
  <c r="F2396"/>
  <c r="I2416"/>
  <c r="I2360"/>
  <c r="J2360"/>
  <c r="F2224"/>
  <c r="I2224"/>
  <c r="F2442"/>
  <c r="I2442"/>
  <c r="J2426"/>
  <c r="I2410"/>
  <c r="G2410"/>
  <c r="G2394"/>
  <c r="E2394"/>
  <c r="X2394" s="1"/>
  <c r="E2378"/>
  <c r="X2378" s="1"/>
  <c r="G2378"/>
  <c r="E2362"/>
  <c r="X2362" s="1"/>
  <c r="J1924"/>
  <c r="E1924"/>
  <c r="X1924" s="1"/>
  <c r="F1337"/>
  <c r="I1416"/>
  <c r="R1384"/>
  <c r="F1384"/>
  <c r="H1324"/>
  <c r="G1068"/>
  <c r="I1316"/>
  <c r="F1316"/>
  <c r="H1255"/>
  <c r="J1188"/>
  <c r="G1188"/>
  <c r="J1060"/>
  <c r="H1060"/>
  <c r="I1327"/>
  <c r="E1263"/>
  <c r="X1263" s="1"/>
  <c r="J1199"/>
  <c r="H1135"/>
  <c r="H2448"/>
  <c r="I2448"/>
  <c r="E2288"/>
  <c r="X2288" s="1"/>
  <c r="R2288"/>
  <c r="E1420"/>
  <c r="X1420" s="1"/>
  <c r="E1388"/>
  <c r="X1388" s="1"/>
  <c r="G1388"/>
  <c r="R1327"/>
  <c r="E1327"/>
  <c r="X1327" s="1"/>
  <c r="H2220"/>
  <c r="G2266"/>
  <c r="J1076"/>
  <c r="H1076"/>
  <c r="F2234"/>
  <c r="F1300"/>
  <c r="R1300"/>
  <c r="H1044"/>
  <c r="F2444"/>
  <c r="H2442"/>
  <c r="E2410"/>
  <c r="X2410" s="1"/>
  <c r="R2394"/>
  <c r="F2362"/>
  <c r="F1416"/>
  <c r="J1416"/>
  <c r="G1324"/>
  <c r="I1324"/>
  <c r="R1068"/>
  <c r="H1316"/>
  <c r="I1188"/>
  <c r="I1060"/>
  <c r="H1263"/>
  <c r="J1135"/>
  <c r="G2288"/>
  <c r="H1420"/>
  <c r="J1420"/>
  <c r="G1071"/>
  <c r="E1127"/>
  <c r="X1127" s="1"/>
  <c r="F1347"/>
  <c r="H1347"/>
  <c r="J1347"/>
  <c r="F1943"/>
  <c r="H1943"/>
  <c r="J2059"/>
  <c r="H2059"/>
  <c r="R2175"/>
  <c r="I2175"/>
  <c r="E2343"/>
  <c r="X2343" s="1"/>
  <c r="I2343"/>
  <c r="E1979"/>
  <c r="X1979" s="1"/>
  <c r="J1979"/>
  <c r="G1992"/>
  <c r="I1992"/>
  <c r="F2266"/>
  <c r="R2458"/>
  <c r="E2458"/>
  <c r="X2458" s="1"/>
  <c r="R2250"/>
  <c r="E2234"/>
  <c r="X2234" s="1"/>
  <c r="E2218"/>
  <c r="X2218" s="1"/>
  <c r="I2218"/>
  <c r="G1044"/>
  <c r="H2444"/>
  <c r="G2396"/>
  <c r="R2416"/>
  <c r="H2360"/>
  <c r="E2224"/>
  <c r="X2224" s="1"/>
  <c r="J2224"/>
  <c r="F2426"/>
  <c r="E2426"/>
  <c r="X2426" s="1"/>
  <c r="H2410"/>
  <c r="H2394"/>
  <c r="R2378"/>
  <c r="I2362"/>
  <c r="F1924"/>
  <c r="E1337"/>
  <c r="X1337" s="1"/>
  <c r="H1337"/>
  <c r="E1384"/>
  <c r="X1384" s="1"/>
  <c r="G1384"/>
  <c r="I1068"/>
  <c r="E1316"/>
  <c r="X1316" s="1"/>
  <c r="F1255"/>
  <c r="F1188"/>
  <c r="R1060"/>
  <c r="J1263"/>
  <c r="I1199"/>
  <c r="E2448"/>
  <c r="X2448" s="1"/>
  <c r="I1388"/>
  <c r="J1247"/>
  <c r="J1175"/>
  <c r="I2220"/>
  <c r="R2220"/>
  <c r="G2250"/>
  <c r="R1076"/>
  <c r="J2458"/>
  <c r="R2234"/>
  <c r="F2218"/>
  <c r="I1300"/>
  <c r="F1044"/>
  <c r="I2444"/>
  <c r="J2444"/>
  <c r="E2396"/>
  <c r="X2396" s="1"/>
  <c r="H2416"/>
  <c r="J2416"/>
  <c r="R2360"/>
  <c r="E2442"/>
  <c r="X2442" s="1"/>
  <c r="H2426"/>
  <c r="R2410"/>
  <c r="J2378"/>
  <c r="J2362"/>
  <c r="I1924"/>
  <c r="J1337"/>
  <c r="R1416"/>
  <c r="F1324"/>
  <c r="J1068"/>
  <c r="G1316"/>
  <c r="R1255"/>
  <c r="E1188"/>
  <c r="X1188" s="1"/>
  <c r="F1327"/>
  <c r="I1263"/>
  <c r="G1263"/>
  <c r="E1199"/>
  <c r="X1199" s="1"/>
  <c r="F1135"/>
  <c r="J2448"/>
  <c r="J2288"/>
  <c r="I1420"/>
  <c r="G1420"/>
  <c r="R1388"/>
  <c r="F1247"/>
  <c r="J1127"/>
  <c r="I1135"/>
  <c r="E1207"/>
  <c r="X1207" s="1"/>
  <c r="H1207"/>
  <c r="R1081"/>
  <c r="I1081"/>
  <c r="R1066"/>
  <c r="F1066"/>
  <c r="I1066"/>
  <c r="H2481"/>
  <c r="J2481"/>
  <c r="F2477"/>
  <c r="I2477"/>
  <c r="H2465"/>
  <c r="I2465"/>
  <c r="R2457"/>
  <c r="I2457"/>
  <c r="F2453"/>
  <c r="H2453"/>
  <c r="G2449"/>
  <c r="F2445"/>
  <c r="E2445"/>
  <c r="X2445" s="1"/>
  <c r="I2445"/>
  <c r="J2441"/>
  <c r="I2433"/>
  <c r="E2433"/>
  <c r="X2433" s="1"/>
  <c r="F2425"/>
  <c r="J2425"/>
  <c r="R2417"/>
  <c r="H2405"/>
  <c r="F2405"/>
  <c r="F2385"/>
  <c r="I2385"/>
  <c r="R2373"/>
  <c r="J2369"/>
  <c r="H2369"/>
  <c r="J2365"/>
  <c r="R2365"/>
  <c r="H2361"/>
  <c r="E2357"/>
  <c r="X2357" s="1"/>
  <c r="R2345"/>
  <c r="H2345"/>
  <c r="H2337"/>
  <c r="F2337"/>
  <c r="H2333"/>
  <c r="AB2333"/>
  <c r="R2329"/>
  <c r="E2329"/>
  <c r="X2329" s="1"/>
  <c r="J2305"/>
  <c r="H2265"/>
  <c r="E2265"/>
  <c r="X2265" s="1"/>
  <c r="J2233"/>
  <c r="I2233"/>
  <c r="R2209"/>
  <c r="H2209"/>
  <c r="H2189"/>
  <c r="E2165"/>
  <c r="X2165" s="1"/>
  <c r="F2165"/>
  <c r="G2121"/>
  <c r="J2113"/>
  <c r="I2113"/>
  <c r="E2089"/>
  <c r="X2089" s="1"/>
  <c r="F2089"/>
  <c r="J2089"/>
  <c r="F2057"/>
  <c r="H2057"/>
  <c r="J2049"/>
  <c r="I2049"/>
  <c r="G2045"/>
  <c r="G2041"/>
  <c r="R2033"/>
  <c r="F1997"/>
  <c r="E1997"/>
  <c r="X1997" s="1"/>
  <c r="I1913"/>
  <c r="J1909"/>
  <c r="E1909"/>
  <c r="X1909" s="1"/>
  <c r="F1905"/>
  <c r="R1905"/>
  <c r="G1897"/>
  <c r="J1881"/>
  <c r="E1881"/>
  <c r="X1881" s="1"/>
  <c r="R1861"/>
  <c r="J1861"/>
  <c r="H1753"/>
  <c r="E1753"/>
  <c r="X1753" s="1"/>
  <c r="AB1209"/>
  <c r="I1209"/>
  <c r="G1113"/>
  <c r="G1093"/>
  <c r="J977"/>
  <c r="E977"/>
  <c r="X977" s="1"/>
  <c r="E873"/>
  <c r="X873" s="1"/>
  <c r="J873"/>
  <c r="J821"/>
  <c r="G805"/>
  <c r="H713"/>
  <c r="E713"/>
  <c r="X713" s="1"/>
  <c r="H661"/>
  <c r="R569"/>
  <c r="F569"/>
  <c r="G351"/>
  <c r="F351"/>
  <c r="G271"/>
  <c r="F271"/>
  <c r="E1066"/>
  <c r="X1066" s="1"/>
  <c r="J1649"/>
  <c r="G1673"/>
  <c r="J1673"/>
  <c r="E1681"/>
  <c r="X1681" s="1"/>
  <c r="G1685"/>
  <c r="G1725"/>
  <c r="G1733"/>
  <c r="I1737"/>
  <c r="I1741"/>
  <c r="I1745"/>
  <c r="G1745"/>
  <c r="F1749"/>
  <c r="I1753"/>
  <c r="G1805"/>
  <c r="J1809"/>
  <c r="G1817"/>
  <c r="F1845"/>
  <c r="H1861"/>
  <c r="R1881"/>
  <c r="I1905"/>
  <c r="H1909"/>
  <c r="H1929"/>
  <c r="I2037"/>
  <c r="R2049"/>
  <c r="I2057"/>
  <c r="G2089"/>
  <c r="G2109"/>
  <c r="R2113"/>
  <c r="H2149"/>
  <c r="G2165"/>
  <c r="I2185"/>
  <c r="G2233"/>
  <c r="I2329"/>
  <c r="R2337"/>
  <c r="F2345"/>
  <c r="J2361"/>
  <c r="I2365"/>
  <c r="R2381"/>
  <c r="R2385"/>
  <c r="E2405"/>
  <c r="X2405" s="1"/>
  <c r="I2409"/>
  <c r="R2445"/>
  <c r="F2465"/>
  <c r="G1103"/>
  <c r="J1103"/>
  <c r="H1167"/>
  <c r="E1167"/>
  <c r="X1167" s="1"/>
  <c r="E1231"/>
  <c r="X1231" s="1"/>
  <c r="G1231"/>
  <c r="R1295"/>
  <c r="J1295"/>
  <c r="G1191"/>
  <c r="E1191"/>
  <c r="X1191" s="1"/>
  <c r="H1239"/>
  <c r="R1239"/>
  <c r="J2309"/>
  <c r="G2309"/>
  <c r="R2309"/>
  <c r="J1621"/>
  <c r="I1791"/>
  <c r="F1791"/>
  <c r="F1335"/>
  <c r="G1116"/>
  <c r="E1116"/>
  <c r="X1116" s="1"/>
  <c r="J2165"/>
  <c r="G2185"/>
  <c r="E2209"/>
  <c r="X2209" s="1"/>
  <c r="H2233"/>
  <c r="G2249"/>
  <c r="H2305"/>
  <c r="F2329"/>
  <c r="J2337"/>
  <c r="G2337"/>
  <c r="G2345"/>
  <c r="E2365"/>
  <c r="X2365" s="1"/>
  <c r="G2369"/>
  <c r="E2369"/>
  <c r="X2369" s="1"/>
  <c r="F2381"/>
  <c r="G2385"/>
  <c r="I2405"/>
  <c r="R2405"/>
  <c r="R2409"/>
  <c r="G2409"/>
  <c r="H2425"/>
  <c r="J2433"/>
  <c r="F2441"/>
  <c r="H2445"/>
  <c r="G2445"/>
  <c r="R2453"/>
  <c r="E2453"/>
  <c r="X2453" s="1"/>
  <c r="E2465"/>
  <c r="X2465" s="1"/>
  <c r="J2469"/>
  <c r="R2481"/>
  <c r="F2481"/>
  <c r="R2489"/>
  <c r="J2489"/>
  <c r="I2493"/>
  <c r="R1782"/>
  <c r="E1782"/>
  <c r="X1782" s="1"/>
  <c r="J1178"/>
  <c r="E1178"/>
  <c r="X1178" s="1"/>
  <c r="AB1389"/>
  <c r="G1362"/>
  <c r="H1362"/>
  <c r="J2461"/>
  <c r="AB2461"/>
  <c r="AB2397"/>
  <c r="AB2285"/>
  <c r="AB2205"/>
  <c r="G2105"/>
  <c r="AB2093"/>
  <c r="AB2013"/>
  <c r="E2013"/>
  <c r="X2013" s="1"/>
  <c r="AB1901"/>
  <c r="G1901"/>
  <c r="G1821"/>
  <c r="AB1821"/>
  <c r="AB1785"/>
  <c r="R1785"/>
  <c r="AB1773"/>
  <c r="I1773"/>
  <c r="G1769"/>
  <c r="AB1721"/>
  <c r="AB1717"/>
  <c r="F1717"/>
  <c r="AB1697"/>
  <c r="E1645"/>
  <c r="X1645" s="1"/>
  <c r="AB1645"/>
  <c r="AB1601"/>
  <c r="G1577"/>
  <c r="AB1569"/>
  <c r="R1561"/>
  <c r="AB1561"/>
  <c r="AB1537"/>
  <c r="AB1501"/>
  <c r="F1433"/>
  <c r="AB1433"/>
  <c r="AB1429"/>
  <c r="AB1409"/>
  <c r="G1341"/>
  <c r="I1301"/>
  <c r="AB1301"/>
  <c r="I1225"/>
  <c r="H1225"/>
  <c r="I1221"/>
  <c r="R1221"/>
  <c r="R1157"/>
  <c r="I1157"/>
  <c r="H1157"/>
  <c r="AB1153"/>
  <c r="F1153"/>
  <c r="J1113"/>
  <c r="G1101"/>
  <c r="AB1085"/>
  <c r="E1085"/>
  <c r="X1085" s="1"/>
  <c r="AB1029"/>
  <c r="J989"/>
  <c r="I989"/>
  <c r="I973"/>
  <c r="R953"/>
  <c r="H953"/>
  <c r="F789"/>
  <c r="I789"/>
  <c r="I713"/>
  <c r="J713"/>
  <c r="G697"/>
  <c r="G649"/>
  <c r="R597"/>
  <c r="I597"/>
  <c r="J511"/>
  <c r="I511"/>
  <c r="R511"/>
  <c r="H495"/>
  <c r="F495"/>
  <c r="I479"/>
  <c r="F479"/>
  <c r="E431"/>
  <c r="X431" s="1"/>
  <c r="H431"/>
  <c r="F431"/>
  <c r="F407"/>
  <c r="I407"/>
  <c r="J407"/>
  <c r="E407"/>
  <c r="X407" s="1"/>
  <c r="J399"/>
  <c r="H399"/>
  <c r="E399"/>
  <c r="X399" s="1"/>
  <c r="R391"/>
  <c r="J391"/>
  <c r="H391"/>
  <c r="E391"/>
  <c r="X391" s="1"/>
  <c r="F391"/>
  <c r="H383"/>
  <c r="E383"/>
  <c r="X383" s="1"/>
  <c r="G375"/>
  <c r="J375"/>
  <c r="R359"/>
  <c r="E359"/>
  <c r="X359" s="1"/>
  <c r="H359"/>
  <c r="G359"/>
  <c r="F343"/>
  <c r="H343"/>
  <c r="J343"/>
  <c r="E343"/>
  <c r="X343" s="1"/>
  <c r="G319"/>
  <c r="H319"/>
  <c r="J319"/>
  <c r="I295"/>
  <c r="R295"/>
  <c r="G295"/>
  <c r="R279"/>
  <c r="J279"/>
  <c r="I271"/>
  <c r="H271"/>
  <c r="AB1353"/>
  <c r="G2405"/>
  <c r="J2409"/>
  <c r="H2409"/>
  <c r="I2425"/>
  <c r="R2425"/>
  <c r="R2433"/>
  <c r="F2433"/>
  <c r="J2445"/>
  <c r="G2453"/>
  <c r="G2465"/>
  <c r="E2481"/>
  <c r="X2481" s="1"/>
  <c r="R2493"/>
  <c r="H2493"/>
  <c r="E1225"/>
  <c r="X1225" s="1"/>
  <c r="AB1469"/>
  <c r="AB1949"/>
  <c r="AB2141"/>
  <c r="J1066"/>
  <c r="J1145"/>
  <c r="G1213"/>
  <c r="G1297"/>
  <c r="AB1473"/>
  <c r="AB2349"/>
  <c r="AB2477"/>
  <c r="G1493"/>
  <c r="AB1825"/>
  <c r="G1361"/>
  <c r="E1885"/>
  <c r="X1885" s="1"/>
  <c r="I343"/>
  <c r="G1609"/>
  <c r="AB1025"/>
  <c r="R1705"/>
  <c r="G569"/>
  <c r="F1909"/>
  <c r="I2273"/>
  <c r="H2489"/>
  <c r="E2489"/>
  <c r="X2489" s="1"/>
  <c r="G2485"/>
  <c r="E2457"/>
  <c r="X2457" s="1"/>
  <c r="H2457"/>
  <c r="G2429"/>
  <c r="I2429"/>
  <c r="E2429"/>
  <c r="X2429" s="1"/>
  <c r="J2429"/>
  <c r="H2421"/>
  <c r="G2401"/>
  <c r="I2389"/>
  <c r="F2389"/>
  <c r="R2389"/>
  <c r="E2389"/>
  <c r="X2389" s="1"/>
  <c r="R2325"/>
  <c r="H2325"/>
  <c r="F2325"/>
  <c r="G2293"/>
  <c r="E2293"/>
  <c r="X2293" s="1"/>
  <c r="J2293"/>
  <c r="G2289"/>
  <c r="F2281"/>
  <c r="H2281"/>
  <c r="G2269"/>
  <c r="J2257"/>
  <c r="I2257"/>
  <c r="H2257"/>
  <c r="F2257"/>
  <c r="J2253"/>
  <c r="F2249"/>
  <c r="I2249"/>
  <c r="G2241"/>
  <c r="F2185"/>
  <c r="R2185"/>
  <c r="G2177"/>
  <c r="E2153"/>
  <c r="X2153" s="1"/>
  <c r="I2153"/>
  <c r="J2145"/>
  <c r="R2145"/>
  <c r="G2133"/>
  <c r="G2085"/>
  <c r="R2081"/>
  <c r="F2081"/>
  <c r="E2081"/>
  <c r="X2081" s="1"/>
  <c r="R2073"/>
  <c r="I2021"/>
  <c r="F2021"/>
  <c r="G2017"/>
  <c r="I2017"/>
  <c r="R2017"/>
  <c r="G2009"/>
  <c r="G2005"/>
  <c r="E2005"/>
  <c r="X2005" s="1"/>
  <c r="J2005"/>
  <c r="R1993"/>
  <c r="E1993"/>
  <c r="X1993" s="1"/>
  <c r="F1993"/>
  <c r="G1985"/>
  <c r="R1981"/>
  <c r="I1981"/>
  <c r="E1981"/>
  <c r="X1981" s="1"/>
  <c r="J1981"/>
  <c r="F1965"/>
  <c r="E1957"/>
  <c r="X1957" s="1"/>
  <c r="R1957"/>
  <c r="I1953"/>
  <c r="E1953"/>
  <c r="X1953" s="1"/>
  <c r="J1953"/>
  <c r="H1953"/>
  <c r="J1945"/>
  <c r="E1945"/>
  <c r="X1945" s="1"/>
  <c r="H1945"/>
  <c r="F1945"/>
  <c r="G1941"/>
  <c r="F1877"/>
  <c r="E1877"/>
  <c r="X1877" s="1"/>
  <c r="R1877"/>
  <c r="F1865"/>
  <c r="E1865"/>
  <c r="X1865" s="1"/>
  <c r="J1865"/>
  <c r="G1857"/>
  <c r="H1849"/>
  <c r="I1849"/>
  <c r="E1849"/>
  <c r="X1849" s="1"/>
  <c r="G1841"/>
  <c r="F1841"/>
  <c r="G1833"/>
  <c r="G1829"/>
  <c r="I1813"/>
  <c r="J1813"/>
  <c r="J1701"/>
  <c r="I1701"/>
  <c r="G1669"/>
  <c r="H1669"/>
  <c r="F1669"/>
  <c r="AB1665"/>
  <c r="F1613"/>
  <c r="I1613"/>
  <c r="F1609"/>
  <c r="H1609"/>
  <c r="G1593"/>
  <c r="I1585"/>
  <c r="F1581"/>
  <c r="J1581"/>
  <c r="E1573"/>
  <c r="X1573" s="1"/>
  <c r="J1573"/>
  <c r="I1573"/>
  <c r="F1553"/>
  <c r="J1553"/>
  <c r="I1553"/>
  <c r="G1549"/>
  <c r="F1545"/>
  <c r="H1541"/>
  <c r="F1541"/>
  <c r="J1525"/>
  <c r="I1525"/>
  <c r="F1525"/>
  <c r="F1521"/>
  <c r="R1513"/>
  <c r="E1513"/>
  <c r="X1513" s="1"/>
  <c r="G1509"/>
  <c r="E1505"/>
  <c r="X1505" s="1"/>
  <c r="I1505"/>
  <c r="F1505"/>
  <c r="J1505"/>
  <c r="G1489"/>
  <c r="R1485"/>
  <c r="I1485"/>
  <c r="F1485"/>
  <c r="R1481"/>
  <c r="H1481"/>
  <c r="E1481"/>
  <c r="X1481" s="1"/>
  <c r="J1481"/>
  <c r="G1465"/>
  <c r="R1457"/>
  <c r="F1457"/>
  <c r="H1457"/>
  <c r="I1453"/>
  <c r="F1453"/>
  <c r="R1453"/>
  <c r="J1453"/>
  <c r="F1449"/>
  <c r="H1445"/>
  <c r="E1445"/>
  <c r="X1445" s="1"/>
  <c r="F1445"/>
  <c r="I1445"/>
  <c r="H1425"/>
  <c r="I1425"/>
  <c r="E1421"/>
  <c r="X1421" s="1"/>
  <c r="H1421"/>
  <c r="G1413"/>
  <c r="E1413"/>
  <c r="X1413" s="1"/>
  <c r="I1413"/>
  <c r="H1397"/>
  <c r="R1397"/>
  <c r="E1385"/>
  <c r="X1385" s="1"/>
  <c r="R1385"/>
  <c r="G1381"/>
  <c r="AB1365"/>
  <c r="G1357"/>
  <c r="AB1349"/>
  <c r="F1333"/>
  <c r="I1333"/>
  <c r="G1321"/>
  <c r="H1321"/>
  <c r="F1321"/>
  <c r="I1321"/>
  <c r="E1321"/>
  <c r="X1321" s="1"/>
  <c r="F1305"/>
  <c r="J1305"/>
  <c r="J1293"/>
  <c r="H1293"/>
  <c r="F1293"/>
  <c r="H1289"/>
  <c r="E1289"/>
  <c r="X1289" s="1"/>
  <c r="G1269"/>
  <c r="F1261"/>
  <c r="H1261"/>
  <c r="R1261"/>
  <c r="G1249"/>
  <c r="H1245"/>
  <c r="R1245"/>
  <c r="I1245"/>
  <c r="J1245"/>
  <c r="R1241"/>
  <c r="AB1241"/>
  <c r="F1193"/>
  <c r="G1189"/>
  <c r="I1149"/>
  <c r="H1149"/>
  <c r="F1141"/>
  <c r="E1141"/>
  <c r="X1141" s="1"/>
  <c r="E1129"/>
  <c r="X1129" s="1"/>
  <c r="F1129"/>
  <c r="I1117"/>
  <c r="R1117"/>
  <c r="F1117"/>
  <c r="H1117"/>
  <c r="H1089"/>
  <c r="R1089"/>
  <c r="E1089"/>
  <c r="X1089" s="1"/>
  <c r="F1089"/>
  <c r="R1073"/>
  <c r="F1073"/>
  <c r="H1033"/>
  <c r="R1033"/>
  <c r="R1013"/>
  <c r="I1013"/>
  <c r="F1013"/>
  <c r="E993"/>
  <c r="X993" s="1"/>
  <c r="H993"/>
  <c r="J993"/>
  <c r="H977"/>
  <c r="R977"/>
  <c r="F937"/>
  <c r="E937"/>
  <c r="X937" s="1"/>
  <c r="R929"/>
  <c r="I929"/>
  <c r="G917"/>
  <c r="F913"/>
  <c r="H913"/>
  <c r="J909"/>
  <c r="I909"/>
  <c r="F909"/>
  <c r="E909"/>
  <c r="X909" s="1"/>
  <c r="R905"/>
  <c r="H905"/>
  <c r="G893"/>
  <c r="G889"/>
  <c r="E881"/>
  <c r="X881" s="1"/>
  <c r="F873"/>
  <c r="I873"/>
  <c r="G853"/>
  <c r="E853"/>
  <c r="X853" s="1"/>
  <c r="F853"/>
  <c r="J853"/>
  <c r="F849"/>
  <c r="J849"/>
  <c r="G841"/>
  <c r="E837"/>
  <c r="X837" s="1"/>
  <c r="F837"/>
  <c r="R837"/>
  <c r="G829"/>
  <c r="E829"/>
  <c r="X829" s="1"/>
  <c r="G797"/>
  <c r="H797"/>
  <c r="G793"/>
  <c r="R793"/>
  <c r="G781"/>
  <c r="J773"/>
  <c r="F773"/>
  <c r="G753"/>
  <c r="H741"/>
  <c r="J741"/>
  <c r="I741"/>
  <c r="G725"/>
  <c r="H725"/>
  <c r="E725"/>
  <c r="X725" s="1"/>
  <c r="F669"/>
  <c r="H669"/>
  <c r="R665"/>
  <c r="J665"/>
  <c r="F665"/>
  <c r="R661"/>
  <c r="G653"/>
  <c r="J645"/>
  <c r="E645"/>
  <c r="X645" s="1"/>
  <c r="H645"/>
  <c r="G633"/>
  <c r="R613"/>
  <c r="H613"/>
  <c r="G601"/>
  <c r="G593"/>
  <c r="I593"/>
  <c r="E593"/>
  <c r="X593" s="1"/>
  <c r="G581"/>
  <c r="G577"/>
  <c r="H569"/>
  <c r="J569"/>
  <c r="I565"/>
  <c r="E565"/>
  <c r="X565" s="1"/>
  <c r="AB1041"/>
  <c r="AB1097"/>
  <c r="AB1557"/>
  <c r="AB1597"/>
  <c r="AB1629"/>
  <c r="AB1757"/>
  <c r="I1997"/>
  <c r="AB2029"/>
  <c r="I1609"/>
  <c r="AB1065"/>
  <c r="R2413"/>
  <c r="G343"/>
  <c r="I1457"/>
  <c r="E2021"/>
  <c r="X2021" s="1"/>
  <c r="J1413"/>
  <c r="R1425"/>
  <c r="H1505"/>
  <c r="G597"/>
  <c r="AB1269"/>
  <c r="AB2221"/>
  <c r="AB1565"/>
  <c r="J1997"/>
  <c r="F1361"/>
  <c r="R1361"/>
  <c r="I1261"/>
  <c r="R1669"/>
  <c r="J1841"/>
  <c r="F1953"/>
  <c r="R669"/>
  <c r="E2421"/>
  <c r="X2421" s="1"/>
  <c r="R1553"/>
  <c r="E1741"/>
  <c r="X1741" s="1"/>
  <c r="G1125"/>
  <c r="R1217"/>
  <c r="AB1245"/>
  <c r="AB1237"/>
  <c r="AB1229"/>
  <c r="AB1225"/>
  <c r="AB1217"/>
  <c r="AB1205"/>
  <c r="AB1197"/>
  <c r="AB1189"/>
  <c r="AB1185"/>
  <c r="AB1173"/>
  <c r="AB1169"/>
  <c r="AB1161"/>
  <c r="AB1157"/>
  <c r="AB1149"/>
  <c r="AB1121"/>
  <c r="AB1117"/>
  <c r="AB1093"/>
  <c r="AB1089"/>
  <c r="AB1073"/>
  <c r="AB1061"/>
  <c r="AB1057"/>
  <c r="AB1049"/>
  <c r="AB1045"/>
  <c r="AB1037"/>
  <c r="AB1021"/>
  <c r="AB917"/>
  <c r="AB913"/>
  <c r="AB861"/>
  <c r="AB857"/>
  <c r="AB853"/>
  <c r="AB849"/>
  <c r="AB845"/>
  <c r="AB841"/>
  <c r="AB789"/>
  <c r="AB785"/>
  <c r="AB781"/>
  <c r="AB777"/>
  <c r="AB773"/>
  <c r="AB769"/>
  <c r="AB701"/>
  <c r="AB681"/>
  <c r="AB677"/>
  <c r="AB2420"/>
  <c r="AB2404"/>
  <c r="AB2388"/>
  <c r="AB2376"/>
  <c r="AB2260"/>
  <c r="AB2128"/>
  <c r="AB2040"/>
  <c r="H1436"/>
  <c r="G1404"/>
  <c r="H1388"/>
  <c r="J1372"/>
  <c r="E1100"/>
  <c r="X1100" s="1"/>
  <c r="F2154"/>
  <c r="J2138"/>
  <c r="F2122"/>
  <c r="E2090"/>
  <c r="X2090" s="1"/>
  <c r="G2074"/>
  <c r="E2058"/>
  <c r="X2058" s="1"/>
  <c r="H2042"/>
  <c r="F2026"/>
  <c r="G1247"/>
  <c r="F1119"/>
  <c r="J1055"/>
  <c r="G1348"/>
  <c r="E1348"/>
  <c r="X1348" s="1"/>
  <c r="H1220"/>
  <c r="R1092"/>
  <c r="E1092"/>
  <c r="X1092" s="1"/>
  <c r="H1031"/>
  <c r="F1287"/>
  <c r="H1247"/>
  <c r="J1183"/>
  <c r="H1145"/>
  <c r="I1055"/>
  <c r="G1041"/>
  <c r="F2117"/>
  <c r="G2117"/>
  <c r="E2437"/>
  <c r="X2437" s="1"/>
  <c r="R2455"/>
  <c r="I1247"/>
  <c r="I1119"/>
  <c r="G1055"/>
  <c r="R1348"/>
  <c r="E1220"/>
  <c r="X1220" s="1"/>
  <c r="H1159"/>
  <c r="H1092"/>
  <c r="F1092"/>
  <c r="G1031"/>
  <c r="H1183"/>
  <c r="R1311"/>
  <c r="G1183"/>
  <c r="R1279"/>
  <c r="F1311"/>
  <c r="I1145"/>
  <c r="G1279"/>
  <c r="E1119"/>
  <c r="X1119" s="1"/>
  <c r="R1031"/>
  <c r="H2117"/>
  <c r="J1580"/>
  <c r="G2492"/>
  <c r="G2392"/>
  <c r="I2328"/>
  <c r="F2328"/>
  <c r="J2328"/>
  <c r="F2280"/>
  <c r="G2276"/>
  <c r="G2216"/>
  <c r="G2200"/>
  <c r="I2200"/>
  <c r="E2200"/>
  <c r="X2200" s="1"/>
  <c r="J2200"/>
  <c r="H2180"/>
  <c r="F2180"/>
  <c r="R2180"/>
  <c r="F2144"/>
  <c r="E2144"/>
  <c r="X2144" s="1"/>
  <c r="H2144"/>
  <c r="G2140"/>
  <c r="H2136"/>
  <c r="J2136"/>
  <c r="I2136"/>
  <c r="R2112"/>
  <c r="H2112"/>
  <c r="R2108"/>
  <c r="F2108"/>
  <c r="G2084"/>
  <c r="G2080"/>
  <c r="I2076"/>
  <c r="R2076"/>
  <c r="G2068"/>
  <c r="G2048"/>
  <c r="G2044"/>
  <c r="I2032"/>
  <c r="F2032"/>
  <c r="J2032"/>
  <c r="G2028"/>
  <c r="I561"/>
  <c r="J525"/>
  <c r="E497"/>
  <c r="X497" s="1"/>
  <c r="H497"/>
  <c r="R425"/>
  <c r="I425"/>
  <c r="J2154"/>
  <c r="E2138"/>
  <c r="X2138" s="1"/>
  <c r="J2122"/>
  <c r="J2106"/>
  <c r="G2090"/>
  <c r="H2074"/>
  <c r="G2058"/>
  <c r="I2026"/>
  <c r="R1247"/>
  <c r="G1119"/>
  <c r="J1348"/>
  <c r="F1220"/>
  <c r="R1159"/>
  <c r="E1031"/>
  <c r="X1031" s="1"/>
  <c r="I1311"/>
  <c r="R1183"/>
  <c r="J1311"/>
  <c r="G1311"/>
  <c r="F1175"/>
  <c r="H1055"/>
  <c r="H1311"/>
  <c r="F2187"/>
  <c r="R2117"/>
  <c r="F1580"/>
  <c r="H1606"/>
  <c r="H1310"/>
  <c r="R1310"/>
  <c r="G1306"/>
  <c r="F1270"/>
  <c r="I1270"/>
  <c r="H1262"/>
  <c r="F1262"/>
  <c r="F1098"/>
  <c r="I1098"/>
  <c r="I1090"/>
  <c r="E1090"/>
  <c r="X1090" s="1"/>
  <c r="G1078"/>
  <c r="G504"/>
  <c r="G480"/>
  <c r="G408"/>
  <c r="G372"/>
  <c r="E340"/>
  <c r="X340" s="1"/>
  <c r="G300"/>
  <c r="E1974"/>
  <c r="X1974" s="1"/>
  <c r="G1766"/>
  <c r="J1766"/>
  <c r="I1854"/>
  <c r="E1614"/>
  <c r="X1614" s="1"/>
  <c r="F1582"/>
  <c r="I1862"/>
  <c r="R1506"/>
  <c r="F1274"/>
  <c r="E1894"/>
  <c r="X1894" s="1"/>
  <c r="F1894"/>
  <c r="E1422"/>
  <c r="X1422" s="1"/>
  <c r="H1790"/>
  <c r="R1510"/>
  <c r="I1942"/>
  <c r="G1942"/>
  <c r="R1694"/>
  <c r="I1206"/>
  <c r="J1414"/>
  <c r="H1218"/>
  <c r="R1206"/>
  <c r="G1966"/>
  <c r="G1854"/>
  <c r="R1814"/>
  <c r="R1262"/>
  <c r="R1270"/>
  <c r="J1622"/>
  <c r="H1126"/>
  <c r="G1814"/>
  <c r="G1346"/>
  <c r="E1926"/>
  <c r="X1926" s="1"/>
  <c r="G1990"/>
  <c r="F1870"/>
  <c r="I1990"/>
  <c r="R1462"/>
  <c r="G1730"/>
  <c r="G1290"/>
  <c r="R1290"/>
  <c r="I1638"/>
  <c r="G1154"/>
  <c r="E1270"/>
  <c r="X1270" s="1"/>
  <c r="G1114"/>
  <c r="I1262"/>
  <c r="G1282"/>
  <c r="G1526"/>
  <c r="E1098"/>
  <c r="X1098" s="1"/>
  <c r="H1114"/>
  <c r="E1310"/>
  <c r="X1310" s="1"/>
  <c r="J1894"/>
  <c r="F1942"/>
  <c r="G1950"/>
  <c r="R1950"/>
  <c r="H1950"/>
  <c r="G1622"/>
  <c r="G1830"/>
  <c r="G1862"/>
  <c r="H1798"/>
  <c r="G1574"/>
  <c r="F1310"/>
  <c r="J1462"/>
  <c r="E1366"/>
  <c r="X1366" s="1"/>
  <c r="AB1098"/>
  <c r="AB1090"/>
  <c r="AB1030"/>
  <c r="R678"/>
  <c r="H678"/>
  <c r="J678"/>
  <c r="F678"/>
  <c r="I678"/>
  <c r="E678"/>
  <c r="X678" s="1"/>
  <c r="G678"/>
  <c r="R681"/>
  <c r="H681"/>
  <c r="G681"/>
  <c r="F681"/>
  <c r="E681"/>
  <c r="X681" s="1"/>
  <c r="I681"/>
  <c r="J681"/>
  <c r="H1256"/>
  <c r="R1256"/>
  <c r="E1256"/>
  <c r="X1256" s="1"/>
  <c r="F1256"/>
  <c r="J1256"/>
  <c r="G1256"/>
  <c r="I1256"/>
  <c r="I696"/>
  <c r="H696"/>
  <c r="F696"/>
  <c r="J696"/>
  <c r="G696"/>
  <c r="R696"/>
  <c r="E696"/>
  <c r="X696" s="1"/>
  <c r="H2301"/>
  <c r="R2301"/>
  <c r="F2301"/>
  <c r="G2301"/>
  <c r="J2301"/>
  <c r="I2301"/>
  <c r="E2301"/>
  <c r="X2301" s="1"/>
  <c r="J699"/>
  <c r="R699"/>
  <c r="E699"/>
  <c r="X699" s="1"/>
  <c r="I699"/>
  <c r="F699"/>
  <c r="G699"/>
  <c r="H699"/>
  <c r="I1337"/>
  <c r="R1273"/>
  <c r="H1389"/>
  <c r="E1447"/>
  <c r="X1447" s="1"/>
  <c r="J2303"/>
  <c r="H2477"/>
  <c r="E2120"/>
  <c r="X2120" s="1"/>
  <c r="J1374"/>
  <c r="R1630"/>
  <c r="H1374"/>
  <c r="G1630"/>
  <c r="AB560"/>
  <c r="AB556"/>
  <c r="AB552"/>
  <c r="AB548"/>
  <c r="AB544"/>
  <c r="AB540"/>
  <c r="AB536"/>
  <c r="AB532"/>
  <c r="AB528"/>
  <c r="AB524"/>
  <c r="AB520"/>
  <c r="AB516"/>
  <c r="AB512"/>
  <c r="AB508"/>
  <c r="AB504"/>
  <c r="AB500"/>
  <c r="AB496"/>
  <c r="AB492"/>
  <c r="AB488"/>
  <c r="AB484"/>
  <c r="AB480"/>
  <c r="AB476"/>
  <c r="AB472"/>
  <c r="AB468"/>
  <c r="AB464"/>
  <c r="AB460"/>
  <c r="AB456"/>
  <c r="AB452"/>
  <c r="AB448"/>
  <c r="AB444"/>
  <c r="AB440"/>
  <c r="AB436"/>
  <c r="AB432"/>
  <c r="AB428"/>
  <c r="AB424"/>
  <c r="AB420"/>
  <c r="AB416"/>
  <c r="AB412"/>
  <c r="AB408"/>
  <c r="AB404"/>
  <c r="AB400"/>
  <c r="AB396"/>
  <c r="AB392"/>
  <c r="AB388"/>
  <c r="AB384"/>
  <c r="AB380"/>
  <c r="AB376"/>
  <c r="AB372"/>
  <c r="AB368"/>
  <c r="AB364"/>
  <c r="AB360"/>
  <c r="AB356"/>
  <c r="AB352"/>
  <c r="AB348"/>
  <c r="AB344"/>
  <c r="AB340"/>
  <c r="AB336"/>
  <c r="AB332"/>
  <c r="AB328"/>
  <c r="AB324"/>
  <c r="AB320"/>
  <c r="AB316"/>
  <c r="AB312"/>
  <c r="AB308"/>
  <c r="AB304"/>
  <c r="AB300"/>
  <c r="AB296"/>
  <c r="AB292"/>
  <c r="AB288"/>
  <c r="AB284"/>
  <c r="E1273"/>
  <c r="X1273" s="1"/>
  <c r="F1389"/>
  <c r="F1825"/>
  <c r="G2471"/>
  <c r="H1047"/>
  <c r="E1825"/>
  <c r="X1825" s="1"/>
  <c r="AB280"/>
  <c r="AB276"/>
  <c r="AB272"/>
  <c r="AB268"/>
  <c r="AB264"/>
  <c r="AB260"/>
  <c r="AB256"/>
  <c r="G2472"/>
  <c r="F1859"/>
  <c r="R1859"/>
  <c r="I1539"/>
  <c r="F1539"/>
  <c r="G1048"/>
  <c r="G1040"/>
  <c r="J1354"/>
  <c r="H1354"/>
  <c r="R1346"/>
  <c r="F1346"/>
  <c r="R799"/>
  <c r="H799"/>
  <c r="G791"/>
  <c r="G751"/>
  <c r="F485"/>
  <c r="R485"/>
  <c r="H309"/>
  <c r="R309"/>
  <c r="G1242"/>
  <c r="I1214"/>
  <c r="E1214"/>
  <c r="X1214" s="1"/>
  <c r="G1202"/>
  <c r="I1190"/>
  <c r="J1190"/>
  <c r="E1182"/>
  <c r="X1182" s="1"/>
  <c r="I1182"/>
  <c r="J1182"/>
  <c r="J1154"/>
  <c r="R1154"/>
  <c r="G1142"/>
  <c r="E1134"/>
  <c r="X1134" s="1"/>
  <c r="I1134"/>
  <c r="R1134"/>
  <c r="J1130"/>
  <c r="F1215"/>
  <c r="H1343"/>
  <c r="F1362"/>
  <c r="E1354"/>
  <c r="X1354" s="1"/>
  <c r="I1346"/>
  <c r="E1346"/>
  <c r="X1346" s="1"/>
  <c r="F2313"/>
  <c r="H2313"/>
  <c r="J1736"/>
  <c r="F1736"/>
  <c r="I1736"/>
  <c r="E1728"/>
  <c r="X1728" s="1"/>
  <c r="F1728"/>
  <c r="E1712"/>
  <c r="X1712" s="1"/>
  <c r="I1712"/>
  <c r="R1712"/>
  <c r="H1712"/>
  <c r="J1712"/>
  <c r="R1696"/>
  <c r="I1696"/>
  <c r="R1688"/>
  <c r="J1688"/>
  <c r="G1680"/>
  <c r="H1600"/>
  <c r="I1600"/>
  <c r="G1592"/>
  <c r="G1588"/>
  <c r="G1508"/>
  <c r="G1500"/>
  <c r="R1296"/>
  <c r="J1296"/>
  <c r="G1264"/>
  <c r="AB1013"/>
  <c r="AB1009"/>
  <c r="AB1005"/>
  <c r="AB981"/>
  <c r="AB977"/>
  <c r="AB973"/>
  <c r="AB969"/>
  <c r="AB965"/>
  <c r="AB961"/>
  <c r="AB957"/>
  <c r="AB953"/>
  <c r="AB945"/>
  <c r="AB941"/>
  <c r="AB869"/>
  <c r="AB865"/>
  <c r="AB1123"/>
  <c r="AB703"/>
  <c r="AB575"/>
  <c r="AB1190"/>
  <c r="AB1186"/>
  <c r="AB1174"/>
  <c r="AB1170"/>
  <c r="AB1162"/>
  <c r="AB1150"/>
  <c r="AB1138"/>
  <c r="AB1134"/>
  <c r="E2299"/>
  <c r="X2299" s="1"/>
  <c r="H2299"/>
  <c r="R2004"/>
  <c r="J2004"/>
  <c r="F1984"/>
  <c r="E1984"/>
  <c r="X1984" s="1"/>
  <c r="H1984"/>
  <c r="F1964"/>
  <c r="H1964"/>
  <c r="F1937"/>
  <c r="R1937"/>
  <c r="R1812"/>
  <c r="F1812"/>
  <c r="F1808"/>
  <c r="H1808"/>
  <c r="E1808"/>
  <c r="X1808" s="1"/>
  <c r="G1641"/>
  <c r="E1637"/>
  <c r="X1637" s="1"/>
  <c r="F1637"/>
  <c r="F1438"/>
  <c r="E1438"/>
  <c r="X1438" s="1"/>
  <c r="H1438"/>
  <c r="R1406"/>
  <c r="H1406"/>
  <c r="F1406"/>
  <c r="E1363"/>
  <c r="X1363" s="1"/>
  <c r="F1363"/>
  <c r="G1277"/>
  <c r="F1195"/>
  <c r="E1195"/>
  <c r="X1195" s="1"/>
  <c r="G1187"/>
  <c r="I552"/>
  <c r="R552"/>
  <c r="G544"/>
  <c r="R542"/>
  <c r="J542"/>
  <c r="E540"/>
  <c r="X540" s="1"/>
  <c r="J540"/>
  <c r="F536"/>
  <c r="H536"/>
  <c r="I536"/>
  <c r="R524"/>
  <c r="J524"/>
  <c r="G520"/>
  <c r="J516"/>
  <c r="F516"/>
  <c r="I508"/>
  <c r="E508"/>
  <c r="X508" s="1"/>
  <c r="J508"/>
  <c r="H508"/>
  <c r="F496"/>
  <c r="H496"/>
  <c r="G492"/>
  <c r="R492"/>
  <c r="G488"/>
  <c r="I484"/>
  <c r="J484"/>
  <c r="R472"/>
  <c r="J472"/>
  <c r="G468"/>
  <c r="G456"/>
  <c r="G452"/>
  <c r="R438"/>
  <c r="H438"/>
  <c r="J432"/>
  <c r="E432"/>
  <c r="X432" s="1"/>
  <c r="G412"/>
  <c r="E404"/>
  <c r="X404" s="1"/>
  <c r="I404"/>
  <c r="I402"/>
  <c r="E402"/>
  <c r="X402" s="1"/>
  <c r="G400"/>
  <c r="G396"/>
  <c r="G392"/>
  <c r="H388"/>
  <c r="F388"/>
  <c r="R384"/>
  <c r="H384"/>
  <c r="J380"/>
  <c r="R380"/>
  <c r="G376"/>
  <c r="I374"/>
  <c r="J374"/>
  <c r="G364"/>
  <c r="J360"/>
  <c r="E360"/>
  <c r="X360" s="1"/>
  <c r="G352"/>
  <c r="G350"/>
  <c r="G348"/>
  <c r="E342"/>
  <c r="X342" s="1"/>
  <c r="I342"/>
  <c r="I336"/>
  <c r="R336"/>
  <c r="H336"/>
  <c r="F336"/>
  <c r="J332"/>
  <c r="R332"/>
  <c r="E328"/>
  <c r="X328" s="1"/>
  <c r="R328"/>
  <c r="G324"/>
  <c r="G320"/>
  <c r="G318"/>
  <c r="J316"/>
  <c r="E316"/>
  <c r="X316" s="1"/>
  <c r="R304"/>
  <c r="J304"/>
  <c r="G985"/>
  <c r="R767"/>
  <c r="I767"/>
  <c r="J703"/>
  <c r="H703"/>
  <c r="F509"/>
  <c r="E509"/>
  <c r="X509" s="1"/>
  <c r="G437"/>
  <c r="E437"/>
  <c r="X437" s="1"/>
  <c r="F389"/>
  <c r="H389"/>
  <c r="R381"/>
  <c r="E381"/>
  <c r="X381" s="1"/>
  <c r="F357"/>
  <c r="J357"/>
  <c r="H333"/>
  <c r="F333"/>
  <c r="G301"/>
  <c r="H301"/>
  <c r="G293"/>
  <c r="E293"/>
  <c r="X293" s="1"/>
  <c r="I269"/>
  <c r="R269"/>
  <c r="R2408"/>
  <c r="H2408"/>
  <c r="H1774"/>
  <c r="I1774"/>
  <c r="H1576"/>
  <c r="I1576"/>
  <c r="R1576"/>
  <c r="J1550"/>
  <c r="R1550"/>
  <c r="R1542"/>
  <c r="H1542"/>
  <c r="F1480"/>
  <c r="E1480"/>
  <c r="X1480" s="1"/>
  <c r="G1464"/>
  <c r="G1456"/>
  <c r="H1444"/>
  <c r="E1444"/>
  <c r="X1444" s="1"/>
  <c r="G1440"/>
  <c r="R1314"/>
  <c r="I1314"/>
  <c r="J1141"/>
  <c r="H1141"/>
  <c r="F1126"/>
  <c r="J1126"/>
  <c r="E1126"/>
  <c r="X1126" s="1"/>
  <c r="G1118"/>
  <c r="I1027"/>
  <c r="H1027"/>
  <c r="R925"/>
  <c r="E925"/>
  <c r="X925" s="1"/>
  <c r="G2377"/>
  <c r="F1688"/>
  <c r="I1688"/>
  <c r="R1421"/>
  <c r="F1421"/>
  <c r="G1382"/>
  <c r="G1246"/>
  <c r="G1226"/>
  <c r="G1170"/>
  <c r="AB1137"/>
  <c r="AB1133"/>
  <c r="AB1129"/>
  <c r="AB1502"/>
  <c r="AB1113"/>
  <c r="AB1109"/>
  <c r="AB1105"/>
  <c r="AB1001"/>
  <c r="AB997"/>
  <c r="AB993"/>
  <c r="AB989"/>
  <c r="AB985"/>
  <c r="AB937"/>
  <c r="AB933"/>
  <c r="AB909"/>
  <c r="AB901"/>
  <c r="AB897"/>
  <c r="AB889"/>
  <c r="AB885"/>
  <c r="AB881"/>
  <c r="AB877"/>
  <c r="AB873"/>
  <c r="AB837"/>
  <c r="AB833"/>
  <c r="AB829"/>
  <c r="AB825"/>
  <c r="AB821"/>
  <c r="AB817"/>
  <c r="AB813"/>
  <c r="AB809"/>
  <c r="AB805"/>
  <c r="AB801"/>
  <c r="AB797"/>
  <c r="AB793"/>
  <c r="AB761"/>
  <c r="AB757"/>
  <c r="AB753"/>
  <c r="AB737"/>
  <c r="AB733"/>
  <c r="AB729"/>
  <c r="AB725"/>
  <c r="AB721"/>
  <c r="AB717"/>
  <c r="AB713"/>
  <c r="AB697"/>
  <c r="AB661"/>
  <c r="AB657"/>
  <c r="AB645"/>
  <c r="AB641"/>
  <c r="AB633"/>
  <c r="AB629"/>
  <c r="AB617"/>
  <c r="AB613"/>
  <c r="AB609"/>
  <c r="AB605"/>
  <c r="AB601"/>
  <c r="AB597"/>
  <c r="AB589"/>
  <c r="AB581"/>
  <c r="AB577"/>
  <c r="AB569"/>
  <c r="AB565"/>
  <c r="AB925"/>
  <c r="AB921"/>
  <c r="R1920"/>
  <c r="F1920"/>
  <c r="E1920"/>
  <c r="X1920" s="1"/>
  <c r="E1910"/>
  <c r="X1910" s="1"/>
  <c r="I1910"/>
  <c r="G1880"/>
  <c r="E1868"/>
  <c r="X1868" s="1"/>
  <c r="F1868"/>
  <c r="G1832"/>
  <c r="G1828"/>
  <c r="I1820"/>
  <c r="R1761"/>
  <c r="J1761"/>
  <c r="R1742"/>
  <c r="H1742"/>
  <c r="F1676"/>
  <c r="I1676"/>
  <c r="I1672"/>
  <c r="I1568"/>
  <c r="J1568"/>
  <c r="R1568"/>
  <c r="G1086"/>
  <c r="E1054"/>
  <c r="X1054" s="1"/>
  <c r="J1054"/>
  <c r="G1042"/>
  <c r="G1026"/>
  <c r="E1071"/>
  <c r="X1071" s="1"/>
  <c r="F1279"/>
  <c r="E1668"/>
  <c r="X1668" s="1"/>
  <c r="E1987"/>
  <c r="X1987" s="1"/>
  <c r="I1668"/>
  <c r="H1668"/>
  <c r="R1517"/>
  <c r="E1718"/>
  <c r="X1718" s="1"/>
  <c r="G1046"/>
  <c r="R1668"/>
  <c r="G1155"/>
  <c r="G1058"/>
  <c r="J1937"/>
  <c r="I1816"/>
  <c r="E2072"/>
  <c r="X2072" s="1"/>
  <c r="G1792"/>
  <c r="G1756"/>
  <c r="G1632"/>
  <c r="G1628"/>
  <c r="E1560"/>
  <c r="X1560" s="1"/>
  <c r="G1560"/>
  <c r="F1560"/>
  <c r="J1560"/>
  <c r="H1560"/>
  <c r="G1544"/>
  <c r="G1540"/>
  <c r="F957"/>
  <c r="J957"/>
  <c r="H827"/>
  <c r="G745"/>
  <c r="E705"/>
  <c r="X705" s="1"/>
  <c r="F705"/>
  <c r="J513"/>
  <c r="R513"/>
  <c r="H1071"/>
  <c r="G1343"/>
  <c r="H2309"/>
  <c r="H2443"/>
  <c r="R2120"/>
  <c r="J1116"/>
  <c r="F1824"/>
  <c r="E1664"/>
  <c r="X1664" s="1"/>
  <c r="H1513"/>
  <c r="R1894"/>
  <c r="I1054"/>
  <c r="G1054"/>
  <c r="E1944"/>
  <c r="X1944" s="1"/>
  <c r="AB831"/>
  <c r="E2156"/>
  <c r="X2156" s="1"/>
  <c r="I2156"/>
  <c r="R2144"/>
  <c r="J2144"/>
  <c r="R2136"/>
  <c r="E2136"/>
  <c r="X2136" s="1"/>
  <c r="G2092"/>
  <c r="G1468"/>
  <c r="H1452"/>
  <c r="G1314"/>
  <c r="H1314"/>
  <c r="J1114"/>
  <c r="I1114"/>
  <c r="H901"/>
  <c r="E901"/>
  <c r="X901" s="1"/>
  <c r="J373"/>
  <c r="F373"/>
  <c r="G560"/>
  <c r="G556"/>
  <c r="E552"/>
  <c r="X552" s="1"/>
  <c r="H552"/>
  <c r="R540"/>
  <c r="I540"/>
  <c r="H540"/>
  <c r="G532"/>
  <c r="G512"/>
  <c r="G510"/>
  <c r="AB506"/>
  <c r="AB502"/>
  <c r="J496"/>
  <c r="I496"/>
  <c r="G476"/>
  <c r="G440"/>
  <c r="G424"/>
  <c r="AB414"/>
  <c r="G1208"/>
  <c r="G1192"/>
  <c r="E1168"/>
  <c r="X1168" s="1"/>
  <c r="J1168"/>
  <c r="G1080"/>
  <c r="AB1122"/>
  <c r="AB1118"/>
  <c r="AB1074"/>
  <c r="AB1062"/>
  <c r="AB1050"/>
  <c r="AB1038"/>
  <c r="AB1022"/>
  <c r="AB1621"/>
  <c r="AB749"/>
  <c r="AB745"/>
  <c r="AB741"/>
  <c r="AB709"/>
  <c r="AB705"/>
  <c r="AB693"/>
  <c r="AB689"/>
  <c r="AB685"/>
  <c r="AB673"/>
  <c r="AB669"/>
  <c r="AB665"/>
  <c r="AB653"/>
  <c r="AB649"/>
  <c r="AB2486"/>
  <c r="AB2474"/>
  <c r="AB2470"/>
  <c r="G2255"/>
  <c r="AB362"/>
  <c r="AB346"/>
  <c r="G1603"/>
  <c r="AB2358"/>
  <c r="AB2346"/>
  <c r="AB2342"/>
  <c r="AB2206"/>
  <c r="AB2202"/>
  <c r="AB2188"/>
  <c r="AB2142"/>
  <c r="AB2046"/>
  <c r="G1284"/>
  <c r="G1156"/>
  <c r="R1028"/>
  <c r="F1351"/>
  <c r="E1351"/>
  <c r="X1351" s="1"/>
  <c r="F1284"/>
  <c r="E1156"/>
  <c r="X1156" s="1"/>
  <c r="J1156"/>
  <c r="F1028"/>
  <c r="E1028"/>
  <c r="X1028" s="1"/>
  <c r="G1095"/>
  <c r="G1223"/>
  <c r="H1351"/>
  <c r="R1223"/>
  <c r="I1041"/>
  <c r="R1041"/>
  <c r="E1041"/>
  <c r="X1041" s="1"/>
  <c r="G1097"/>
  <c r="I1097"/>
  <c r="R1291"/>
  <c r="G1291"/>
  <c r="J1791"/>
  <c r="E1791"/>
  <c r="X1791" s="1"/>
  <c r="H1791"/>
  <c r="G1791"/>
  <c r="H2349"/>
  <c r="J2349"/>
  <c r="G2349"/>
  <c r="J2477"/>
  <c r="R2477"/>
  <c r="E2477"/>
  <c r="X2477" s="1"/>
  <c r="R2087"/>
  <c r="G2087"/>
  <c r="J2087"/>
  <c r="G1995"/>
  <c r="E1995"/>
  <c r="X1995" s="1"/>
  <c r="R1995"/>
  <c r="F1995"/>
  <c r="J1147"/>
  <c r="H1147"/>
  <c r="G1147"/>
  <c r="G1703"/>
  <c r="E1703"/>
  <c r="X1703" s="1"/>
  <c r="H1895"/>
  <c r="E1895"/>
  <c r="X1895" s="1"/>
  <c r="G1502"/>
  <c r="E1502"/>
  <c r="X1502" s="1"/>
  <c r="E2047"/>
  <c r="X2047" s="1"/>
  <c r="R2047"/>
  <c r="I2047"/>
  <c r="F2047"/>
  <c r="H2239"/>
  <c r="E2239"/>
  <c r="X2239" s="1"/>
  <c r="F2239"/>
  <c r="E1599"/>
  <c r="X1599" s="1"/>
  <c r="I1599"/>
  <c r="R1599"/>
  <c r="R1351"/>
  <c r="I1284"/>
  <c r="E1284"/>
  <c r="X1284" s="1"/>
  <c r="I1156"/>
  <c r="J1028"/>
  <c r="H1215"/>
  <c r="I1215"/>
  <c r="J2047"/>
  <c r="G1110"/>
  <c r="R1110"/>
  <c r="I2181"/>
  <c r="R2181"/>
  <c r="F2181"/>
  <c r="G1351"/>
  <c r="E1223"/>
  <c r="X1223" s="1"/>
  <c r="I1223"/>
  <c r="J1023"/>
  <c r="R1023"/>
  <c r="H1607"/>
  <c r="E1607"/>
  <c r="X1607" s="1"/>
  <c r="I1471"/>
  <c r="H1471"/>
  <c r="G2199"/>
  <c r="F2199"/>
  <c r="F2315"/>
  <c r="G2315"/>
  <c r="I2315"/>
  <c r="G2327"/>
  <c r="R2327"/>
  <c r="E2327"/>
  <c r="X2327" s="1"/>
  <c r="J2327"/>
  <c r="F2437"/>
  <c r="I2437"/>
  <c r="R2437"/>
  <c r="J2437"/>
  <c r="E2455"/>
  <c r="X2455" s="1"/>
  <c r="F2455"/>
  <c r="I2455"/>
  <c r="H2003"/>
  <c r="E2003"/>
  <c r="X2003" s="1"/>
  <c r="E1389"/>
  <c r="X1389" s="1"/>
  <c r="J1389"/>
  <c r="R1389"/>
  <c r="I1875"/>
  <c r="E1875"/>
  <c r="X1875" s="1"/>
  <c r="J2277"/>
  <c r="J2408"/>
  <c r="I2281"/>
  <c r="J2281"/>
  <c r="J1957"/>
  <c r="F1957"/>
  <c r="H1910"/>
  <c r="G1732"/>
  <c r="R1678"/>
  <c r="F1624"/>
  <c r="H1624"/>
  <c r="I1486"/>
  <c r="G1740"/>
  <c r="G2264"/>
  <c r="G1974"/>
  <c r="J1910"/>
  <c r="G1744"/>
  <c r="G2225"/>
  <c r="G1933"/>
  <c r="I1868"/>
  <c r="H1868"/>
  <c r="G1806"/>
  <c r="F1760"/>
  <c r="R1704"/>
  <c r="E1704"/>
  <c r="X1704" s="1"/>
  <c r="F1704"/>
  <c r="E1568"/>
  <c r="X1568" s="1"/>
  <c r="G1568"/>
  <c r="I2277"/>
  <c r="E2281"/>
  <c r="X2281" s="1"/>
  <c r="G2281"/>
  <c r="E2277"/>
  <c r="X2277" s="1"/>
  <c r="I1071"/>
  <c r="E1343"/>
  <c r="X1343" s="1"/>
  <c r="R1749"/>
  <c r="F1767"/>
  <c r="F1809"/>
  <c r="E1991"/>
  <c r="X1991" s="1"/>
  <c r="I1991"/>
  <c r="R2027"/>
  <c r="G2083"/>
  <c r="G2149"/>
  <c r="G2153"/>
  <c r="R2165"/>
  <c r="I2165"/>
  <c r="I2209"/>
  <c r="G2361"/>
  <c r="G2381"/>
  <c r="AB1770"/>
  <c r="AB1802"/>
  <c r="AB1764"/>
  <c r="I2188"/>
  <c r="E2046"/>
  <c r="X2046" s="1"/>
  <c r="G2334"/>
  <c r="J1868"/>
  <c r="J1486"/>
  <c r="I1686"/>
  <c r="E1686"/>
  <c r="X1686" s="1"/>
  <c r="G1798"/>
  <c r="J1890"/>
  <c r="H1482"/>
  <c r="F1498"/>
  <c r="G1482"/>
  <c r="H1746"/>
  <c r="E1144"/>
  <c r="X1144" s="1"/>
  <c r="I1362"/>
  <c r="H1498"/>
  <c r="J1722"/>
  <c r="E1770"/>
  <c r="X1770" s="1"/>
  <c r="E1802"/>
  <c r="X1802" s="1"/>
  <c r="G1890"/>
  <c r="E1994"/>
  <c r="X1994" s="1"/>
  <c r="I2490"/>
  <c r="G1627"/>
  <c r="E1746"/>
  <c r="X1746" s="1"/>
  <c r="H1974"/>
  <c r="R1732"/>
  <c r="E2408"/>
  <c r="X2408" s="1"/>
  <c r="J2081"/>
  <c r="J1764"/>
  <c r="R1910"/>
  <c r="G2408"/>
  <c r="I1957"/>
  <c r="G1910"/>
  <c r="G1764"/>
  <c r="I1624"/>
  <c r="F2027"/>
  <c r="H1568"/>
  <c r="E1678"/>
  <c r="X1678" s="1"/>
  <c r="J1704"/>
  <c r="G1624"/>
  <c r="H2227"/>
  <c r="G2227"/>
  <c r="G2069"/>
  <c r="G2008"/>
  <c r="H1812"/>
  <c r="E1812"/>
  <c r="X1812" s="1"/>
  <c r="I1728"/>
  <c r="G1728"/>
  <c r="R1707"/>
  <c r="I1707"/>
  <c r="R1689"/>
  <c r="J1689"/>
  <c r="G1656"/>
  <c r="R2083"/>
  <c r="J2149"/>
  <c r="F2149"/>
  <c r="H2153"/>
  <c r="H2165"/>
  <c r="J2209"/>
  <c r="J2381"/>
  <c r="AB1490"/>
  <c r="AB1682"/>
  <c r="AB1746"/>
  <c r="G1994"/>
  <c r="R1868"/>
  <c r="H1740"/>
  <c r="F1910"/>
  <c r="F1974"/>
  <c r="F1686"/>
  <c r="F1798"/>
  <c r="F1722"/>
  <c r="E1498"/>
  <c r="X1498" s="1"/>
  <c r="F1482"/>
  <c r="J1994"/>
  <c r="G1722"/>
  <c r="R1890"/>
  <c r="E1890"/>
  <c r="X1890" s="1"/>
  <c r="G1498"/>
  <c r="G1746"/>
  <c r="G1802"/>
  <c r="I1740"/>
  <c r="G2490"/>
  <c r="E1627"/>
  <c r="X1627" s="1"/>
  <c r="H2277"/>
  <c r="I1764"/>
  <c r="R2281"/>
  <c r="H1764"/>
  <c r="G1957"/>
  <c r="G2389"/>
  <c r="J1624"/>
  <c r="G1579"/>
  <c r="F1568"/>
  <c r="E2149"/>
  <c r="X2149" s="1"/>
  <c r="G1486"/>
  <c r="J1798"/>
  <c r="J1972"/>
  <c r="H1972"/>
  <c r="J1902"/>
  <c r="R1902"/>
  <c r="H1902"/>
  <c r="G1902"/>
  <c r="G1720"/>
  <c r="G1702"/>
  <c r="J1676"/>
  <c r="H1676"/>
  <c r="G1676"/>
  <c r="G1640"/>
  <c r="J1523"/>
  <c r="H1523"/>
  <c r="E1406"/>
  <c r="X1406" s="1"/>
  <c r="I1406"/>
  <c r="G1162"/>
  <c r="G747"/>
  <c r="G1212"/>
  <c r="E1095"/>
  <c r="X1095" s="1"/>
  <c r="F1095"/>
  <c r="H2221"/>
  <c r="J2221"/>
  <c r="H1983"/>
  <c r="F1983"/>
  <c r="E1983"/>
  <c r="X1983" s="1"/>
  <c r="G1983"/>
  <c r="E1020"/>
  <c r="X1020" s="1"/>
  <c r="J1020"/>
  <c r="G1631"/>
  <c r="F1631"/>
  <c r="R1631"/>
  <c r="E1631"/>
  <c r="X1631" s="1"/>
  <c r="F2270"/>
  <c r="J2166"/>
  <c r="I2166"/>
  <c r="G2030"/>
  <c r="I2030"/>
  <c r="F2014"/>
  <c r="G2014"/>
  <c r="I1140"/>
  <c r="R1087"/>
  <c r="J1081"/>
  <c r="F1292"/>
  <c r="J2254"/>
  <c r="E2254"/>
  <c r="X2254" s="1"/>
  <c r="F2150"/>
  <c r="R2062"/>
  <c r="J1428"/>
  <c r="J1412"/>
  <c r="I1412"/>
  <c r="J1396"/>
  <c r="F1396"/>
  <c r="E1380"/>
  <c r="X1380" s="1"/>
  <c r="H1380"/>
  <c r="I1364"/>
  <c r="R1036"/>
  <c r="H1036"/>
  <c r="G2318"/>
  <c r="R2318"/>
  <c r="H2302"/>
  <c r="I2302"/>
  <c r="H2286"/>
  <c r="G2238"/>
  <c r="F2134"/>
  <c r="E2134"/>
  <c r="X2134" s="1"/>
  <c r="G2468"/>
  <c r="H2238"/>
  <c r="G2222"/>
  <c r="R2222"/>
  <c r="H2118"/>
  <c r="E2118"/>
  <c r="X2118" s="1"/>
  <c r="H2468"/>
  <c r="E2468"/>
  <c r="X2468" s="1"/>
  <c r="I2154"/>
  <c r="H2138"/>
  <c r="F2138"/>
  <c r="H2122"/>
  <c r="E2122"/>
  <c r="X2122" s="1"/>
  <c r="F2106"/>
  <c r="G2106"/>
  <c r="F2090"/>
  <c r="J2074"/>
  <c r="I2074"/>
  <c r="H2058"/>
  <c r="F2058"/>
  <c r="G2042"/>
  <c r="F2042"/>
  <c r="E2026"/>
  <c r="X2026" s="1"/>
  <c r="G1220"/>
  <c r="I1220"/>
  <c r="I1198"/>
  <c r="H1198"/>
  <c r="J1160"/>
  <c r="E2132"/>
  <c r="X2132" s="1"/>
  <c r="J2387"/>
  <c r="H2000"/>
  <c r="G2221"/>
  <c r="E2404"/>
  <c r="X2404" s="1"/>
  <c r="I2404"/>
  <c r="F1088"/>
  <c r="E1088"/>
  <c r="X1088" s="1"/>
  <c r="F2104"/>
  <c r="E2232"/>
  <c r="X2232" s="1"/>
  <c r="J2232"/>
  <c r="R1020"/>
  <c r="H2175"/>
  <c r="G1353"/>
  <c r="J1983"/>
  <c r="I1063"/>
  <c r="H1063"/>
  <c r="E2215"/>
  <c r="X2215" s="1"/>
  <c r="G2215"/>
  <c r="H2215"/>
  <c r="F2215"/>
  <c r="R2215"/>
  <c r="I2215"/>
  <c r="F2431"/>
  <c r="E2431"/>
  <c r="X2431" s="1"/>
  <c r="I2431"/>
  <c r="J2431"/>
  <c r="H2431"/>
  <c r="R2131"/>
  <c r="F2131"/>
  <c r="J1194"/>
  <c r="R1194"/>
  <c r="G1194"/>
  <c r="J1375"/>
  <c r="F1375"/>
  <c r="E1375"/>
  <c r="X1375" s="1"/>
  <c r="I1375"/>
  <c r="F1159"/>
  <c r="J1159"/>
  <c r="G2356"/>
  <c r="J2356"/>
  <c r="E2356"/>
  <c r="X2356" s="1"/>
  <c r="H2356"/>
  <c r="R2356"/>
  <c r="H1919"/>
  <c r="E1919"/>
  <c r="X1919" s="1"/>
  <c r="I2053"/>
  <c r="F2053"/>
  <c r="E2053"/>
  <c r="X2053" s="1"/>
  <c r="J2053"/>
  <c r="R2053"/>
  <c r="G2053"/>
  <c r="E2175"/>
  <c r="X2175" s="1"/>
  <c r="G2175"/>
  <c r="F2175"/>
  <c r="I2148"/>
  <c r="R2148"/>
  <c r="I2270"/>
  <c r="E2270"/>
  <c r="X2270" s="1"/>
  <c r="H2166"/>
  <c r="J2014"/>
  <c r="J1140"/>
  <c r="G1081"/>
  <c r="E1292"/>
  <c r="X1292" s="1"/>
  <c r="I1292"/>
  <c r="G2254"/>
  <c r="R2150"/>
  <c r="J2062"/>
  <c r="H1428"/>
  <c r="R1412"/>
  <c r="G1380"/>
  <c r="F1364"/>
  <c r="F2302"/>
  <c r="E2286"/>
  <c r="X2286" s="1"/>
  <c r="J2286"/>
  <c r="I2238"/>
  <c r="F2222"/>
  <c r="R2118"/>
  <c r="E2154"/>
  <c r="X2154" s="1"/>
  <c r="R2138"/>
  <c r="H2106"/>
  <c r="I2090"/>
  <c r="R2074"/>
  <c r="J2042"/>
  <c r="J2026"/>
  <c r="I1159"/>
  <c r="G1159"/>
  <c r="H1095"/>
  <c r="G1198"/>
  <c r="F1160"/>
  <c r="E1160"/>
  <c r="X1160" s="1"/>
  <c r="G2148"/>
  <c r="I2000"/>
  <c r="R2000"/>
  <c r="E2259"/>
  <c r="X2259" s="1"/>
  <c r="I1095"/>
  <c r="R2221"/>
  <c r="R2404"/>
  <c r="H1088"/>
  <c r="F2356"/>
  <c r="E2104"/>
  <c r="X2104" s="1"/>
  <c r="R2104"/>
  <c r="I2232"/>
  <c r="H2148"/>
  <c r="I1020"/>
  <c r="I1353"/>
  <c r="H1353"/>
  <c r="R1983"/>
  <c r="J2175"/>
  <c r="F1081"/>
  <c r="R1919"/>
  <c r="H1127"/>
  <c r="I1127"/>
  <c r="I1017"/>
  <c r="E1017"/>
  <c r="X1017" s="1"/>
  <c r="J1017"/>
  <c r="J1631"/>
  <c r="G1035"/>
  <c r="R1035"/>
  <c r="F1035"/>
  <c r="E1035"/>
  <c r="X1035" s="1"/>
  <c r="G1340"/>
  <c r="J1340"/>
  <c r="F1473"/>
  <c r="R1473"/>
  <c r="H1473"/>
  <c r="H1629"/>
  <c r="F1629"/>
  <c r="G1757"/>
  <c r="H1757"/>
  <c r="F1757"/>
  <c r="I1757"/>
  <c r="J1757"/>
  <c r="I1896"/>
  <c r="J1896"/>
  <c r="H1478"/>
  <c r="F1478"/>
  <c r="I1565"/>
  <c r="J1565"/>
  <c r="G1708"/>
  <c r="H1708"/>
  <c r="F1708"/>
  <c r="R1708"/>
  <c r="E1727"/>
  <c r="X1727" s="1"/>
  <c r="F1727"/>
  <c r="R1727"/>
  <c r="J1759"/>
  <c r="H1759"/>
  <c r="F1759"/>
  <c r="R1759"/>
  <c r="I1759"/>
  <c r="E2279"/>
  <c r="X2279" s="1"/>
  <c r="G2279"/>
  <c r="R2279"/>
  <c r="J2279"/>
  <c r="G2391"/>
  <c r="E2391"/>
  <c r="X2391" s="1"/>
  <c r="F2391"/>
  <c r="J2391"/>
  <c r="R2391"/>
  <c r="E2111"/>
  <c r="X2111" s="1"/>
  <c r="J2111"/>
  <c r="I2111"/>
  <c r="R2111"/>
  <c r="G2111"/>
  <c r="H2111"/>
  <c r="J1353"/>
  <c r="R1353"/>
  <c r="I2043"/>
  <c r="E2043"/>
  <c r="X2043" s="1"/>
  <c r="R2043"/>
  <c r="G2043"/>
  <c r="G2259"/>
  <c r="H2259"/>
  <c r="G1654"/>
  <c r="R1654"/>
  <c r="J1654"/>
  <c r="E1654"/>
  <c r="X1654" s="1"/>
  <c r="F1654"/>
  <c r="I2387"/>
  <c r="H2387"/>
  <c r="G2387"/>
  <c r="G2237"/>
  <c r="F2237"/>
  <c r="E2197"/>
  <c r="X2197" s="1"/>
  <c r="H2197"/>
  <c r="J2076"/>
  <c r="H2076"/>
  <c r="G1940"/>
  <c r="F1940"/>
  <c r="E528"/>
  <c r="X528" s="1"/>
  <c r="H528"/>
  <c r="I528"/>
  <c r="R528"/>
  <c r="G528"/>
  <c r="E280"/>
  <c r="X280" s="1"/>
  <c r="G280"/>
  <c r="H280"/>
  <c r="I280"/>
  <c r="J2156"/>
  <c r="G2156"/>
  <c r="F2156"/>
  <c r="H2156"/>
  <c r="R2156"/>
  <c r="F2112"/>
  <c r="E2112"/>
  <c r="X2112" s="1"/>
  <c r="G2112"/>
  <c r="J2112"/>
  <c r="F2096"/>
  <c r="H1900"/>
  <c r="I1900"/>
  <c r="H1856"/>
  <c r="F1856"/>
  <c r="E1856"/>
  <c r="X1856" s="1"/>
  <c r="R1856"/>
  <c r="I1844"/>
  <c r="G1844"/>
  <c r="F1844"/>
  <c r="F1816"/>
  <c r="E1816"/>
  <c r="X1816" s="1"/>
  <c r="G1816"/>
  <c r="J1816"/>
  <c r="G1783"/>
  <c r="F1778"/>
  <c r="G1892"/>
  <c r="H1870"/>
  <c r="G2440"/>
  <c r="R2065"/>
  <c r="H2065"/>
  <c r="G2056"/>
  <c r="G1972"/>
  <c r="I1972"/>
  <c r="H1920"/>
  <c r="J1920"/>
  <c r="G1920"/>
  <c r="G1908"/>
  <c r="G1884"/>
  <c r="H1878"/>
  <c r="F1878"/>
  <c r="E1843"/>
  <c r="X1843" s="1"/>
  <c r="J1843"/>
  <c r="G1837"/>
  <c r="F1726"/>
  <c r="G1726"/>
  <c r="I1692"/>
  <c r="E1692"/>
  <c r="X1692" s="1"/>
  <c r="H1778"/>
  <c r="G2312"/>
  <c r="G2125"/>
  <c r="G1961"/>
  <c r="G1944"/>
  <c r="H1944"/>
  <c r="G1846"/>
  <c r="G1233"/>
  <c r="G635"/>
  <c r="G585"/>
  <c r="G573"/>
  <c r="G446"/>
  <c r="G326"/>
  <c r="G1305"/>
  <c r="AB558"/>
  <c r="AB554"/>
  <c r="AB550"/>
  <c r="AB546"/>
  <c r="AB542"/>
  <c r="AB538"/>
  <c r="AB534"/>
  <c r="AB530"/>
  <c r="AB526"/>
  <c r="AB522"/>
  <c r="AB518"/>
  <c r="AB514"/>
  <c r="AB510"/>
  <c r="AB498"/>
  <c r="AB494"/>
  <c r="AB490"/>
  <c r="AB486"/>
  <c r="AB482"/>
  <c r="AB478"/>
  <c r="AB474"/>
  <c r="AB470"/>
  <c r="AB466"/>
  <c r="AB462"/>
  <c r="AB458"/>
  <c r="AB454"/>
  <c r="AB450"/>
  <c r="AB446"/>
  <c r="AB442"/>
  <c r="AB438"/>
  <c r="AB434"/>
  <c r="AB430"/>
  <c r="AB426"/>
  <c r="AB422"/>
  <c r="AB418"/>
  <c r="AB410"/>
  <c r="AB406"/>
  <c r="AB402"/>
  <c r="AB398"/>
  <c r="AB394"/>
  <c r="AB390"/>
  <c r="AB386"/>
  <c r="AB382"/>
  <c r="AB378"/>
  <c r="AB374"/>
  <c r="AB370"/>
  <c r="AB366"/>
  <c r="AB358"/>
  <c r="AB354"/>
  <c r="AB350"/>
  <c r="AB342"/>
  <c r="AB338"/>
  <c r="AB334"/>
  <c r="AB330"/>
  <c r="AB326"/>
  <c r="AB322"/>
  <c r="AB318"/>
  <c r="AB314"/>
  <c r="AB310"/>
  <c r="AB306"/>
  <c r="AB302"/>
  <c r="AB298"/>
  <c r="AB294"/>
  <c r="AB290"/>
  <c r="AB286"/>
  <c r="AB282"/>
  <c r="AB278"/>
  <c r="AB274"/>
  <c r="AB270"/>
  <c r="AB266"/>
  <c r="AB262"/>
  <c r="AB258"/>
  <c r="G2025"/>
  <c r="G1923"/>
  <c r="G1916"/>
  <c r="G1877"/>
  <c r="G1873"/>
  <c r="G1734"/>
  <c r="G990"/>
  <c r="AB1233"/>
  <c r="AB949"/>
  <c r="AB929"/>
  <c r="AB905"/>
  <c r="AB625"/>
  <c r="AB621"/>
  <c r="AB593"/>
  <c r="AB585"/>
  <c r="AB573"/>
  <c r="G2257"/>
  <c r="G1869"/>
  <c r="G1699"/>
  <c r="G1683"/>
  <c r="G1639"/>
  <c r="G1525"/>
  <c r="G1299"/>
  <c r="G1283"/>
  <c r="G1251"/>
  <c r="G675"/>
  <c r="G1541"/>
  <c r="G1457"/>
  <c r="G1293"/>
  <c r="G789"/>
  <c r="G769"/>
  <c r="G657"/>
  <c r="G1573"/>
  <c r="G977"/>
  <c r="G869"/>
  <c r="G837"/>
  <c r="G1463"/>
  <c r="G631"/>
  <c r="J1039"/>
  <c r="H1279"/>
  <c r="E1279"/>
  <c r="X1279" s="1"/>
  <c r="D12" i="6"/>
  <c r="D9"/>
  <c r="B83" i="4"/>
  <c r="A59" i="6" s="1"/>
  <c r="B31" i="4"/>
  <c r="A19" i="6" s="1"/>
  <c r="B69" i="4"/>
  <c r="A50" i="6" s="1"/>
  <c r="D10"/>
  <c r="D13"/>
  <c r="H1119" i="5"/>
  <c r="R1191"/>
  <c r="I1191"/>
  <c r="F1191"/>
  <c r="E1079"/>
  <c r="X1079" s="1"/>
  <c r="R1079"/>
  <c r="E1087"/>
  <c r="X1087" s="1"/>
  <c r="G1087"/>
  <c r="H1087"/>
  <c r="D7" i="6"/>
  <c r="D5"/>
  <c r="J1191" i="5"/>
  <c r="D11" i="6"/>
  <c r="D8"/>
  <c r="D4"/>
  <c r="J1708" i="5"/>
  <c r="E2387"/>
  <c r="X2387" s="1"/>
  <c r="H1144"/>
  <c r="E2087"/>
  <c r="X2087" s="1"/>
  <c r="I1919"/>
  <c r="I1116"/>
  <c r="I1144"/>
  <c r="R1362"/>
  <c r="E1362"/>
  <c r="X1362" s="1"/>
  <c r="F1919"/>
  <c r="E1959"/>
  <c r="X1959" s="1"/>
  <c r="R2007"/>
  <c r="E2151"/>
  <c r="X2151" s="1"/>
  <c r="J2199"/>
  <c r="R2431"/>
  <c r="G1178"/>
  <c r="F1194"/>
  <c r="H1066"/>
  <c r="D18" i="6"/>
  <c r="B17" i="4"/>
  <c r="A9" i="6" s="1"/>
  <c r="I37"/>
  <c r="I63"/>
  <c r="B24" i="4"/>
  <c r="C25" i="3"/>
  <c r="A3" i="6"/>
  <c r="A66" i="2"/>
  <c r="B4" i="8"/>
  <c r="J4" i="6"/>
  <c r="C4" s="1"/>
  <c r="A52" i="2"/>
  <c r="C5" i="3"/>
  <c r="I56" i="6"/>
  <c r="A33" i="2"/>
  <c r="C12" i="3"/>
  <c r="I61" i="6"/>
  <c r="A13" i="2"/>
  <c r="E4" i="8"/>
  <c r="B68" i="4"/>
  <c r="A49" i="6" s="1"/>
  <c r="B29" i="4"/>
  <c r="B39"/>
  <c r="J13" i="6"/>
  <c r="A72" i="2"/>
  <c r="B12" i="4"/>
  <c r="A19" i="2"/>
  <c r="I7" i="6"/>
  <c r="B3"/>
  <c r="I33"/>
  <c r="B25" i="4"/>
  <c r="A14" i="6" s="1"/>
  <c r="M4" i="5"/>
  <c r="J56" i="6"/>
  <c r="J26"/>
  <c r="J5"/>
  <c r="B5" i="7"/>
  <c r="B18" i="4"/>
  <c r="A10" i="6" s="1"/>
  <c r="B20" i="4"/>
  <c r="A11" i="6" s="1"/>
  <c r="C4" i="8"/>
  <c r="D2" i="4"/>
  <c r="I52" i="6"/>
  <c r="A4" i="5"/>
  <c r="C5" i="7"/>
  <c r="A25" i="2"/>
  <c r="A71"/>
  <c r="A37"/>
  <c r="J37" i="6"/>
  <c r="D25" i="4"/>
  <c r="A68" i="2"/>
  <c r="A18"/>
  <c r="J53" i="6"/>
  <c r="A31" i="2"/>
  <c r="A36"/>
  <c r="A29"/>
  <c r="B22" i="4"/>
  <c r="A13" i="6" s="1"/>
  <c r="J42"/>
  <c r="H4" i="8"/>
  <c r="I12" i="6"/>
  <c r="G17"/>
  <c r="H17" s="1"/>
  <c r="F61"/>
  <c r="F6"/>
  <c r="H6" s="1"/>
  <c r="B38" i="4"/>
  <c r="S2491" i="5"/>
  <c r="T2491"/>
  <c r="AB2491"/>
  <c r="S2487"/>
  <c r="T2487"/>
  <c r="AB2487"/>
  <c r="S2483"/>
  <c r="T2483"/>
  <c r="AB2483"/>
  <c r="S2479"/>
  <c r="T2479"/>
  <c r="AB2479"/>
  <c r="S2475"/>
  <c r="T2475"/>
  <c r="AB2475"/>
  <c r="S2471"/>
  <c r="T2471"/>
  <c r="S2467"/>
  <c r="T2467"/>
  <c r="AB2467"/>
  <c r="S2463"/>
  <c r="T2463"/>
  <c r="AB2463"/>
  <c r="S2459"/>
  <c r="T2459"/>
  <c r="AB2459"/>
  <c r="S2455"/>
  <c r="T2455"/>
  <c r="S2451"/>
  <c r="T2451"/>
  <c r="AB2451"/>
  <c r="S2447"/>
  <c r="T2447"/>
  <c r="AB2447"/>
  <c r="S2443"/>
  <c r="T2443"/>
  <c r="S2439"/>
  <c r="T2439"/>
  <c r="AB2439"/>
  <c r="S2435"/>
  <c r="T2435"/>
  <c r="AB2435"/>
  <c r="S2431"/>
  <c r="T2431"/>
  <c r="AB2431"/>
  <c r="S2427"/>
  <c r="T2427"/>
  <c r="AB2427"/>
  <c r="S2423"/>
  <c r="T2423"/>
  <c r="S2419"/>
  <c r="T2419"/>
  <c r="AB2419"/>
  <c r="S2415"/>
  <c r="T2415"/>
  <c r="AB2415"/>
  <c r="S2411"/>
  <c r="T2411"/>
  <c r="AB2411"/>
  <c r="S2407"/>
  <c r="T2407"/>
  <c r="S2403"/>
  <c r="T2403"/>
  <c r="AB2403"/>
  <c r="S2399"/>
  <c r="T2399"/>
  <c r="AB2399"/>
  <c r="S2395"/>
  <c r="T2395"/>
  <c r="AB2395"/>
  <c r="S2391"/>
  <c r="T2391"/>
  <c r="S2387"/>
  <c r="T2387"/>
  <c r="S2383"/>
  <c r="T2383"/>
  <c r="AB2383"/>
  <c r="S2379"/>
  <c r="T2379"/>
  <c r="S2375"/>
  <c r="T2375"/>
  <c r="AB2375"/>
  <c r="S2371"/>
  <c r="T2371"/>
  <c r="AB2371"/>
  <c r="S2367"/>
  <c r="T2367"/>
  <c r="AB2367"/>
  <c r="S2363"/>
  <c r="T2363"/>
  <c r="S2359"/>
  <c r="T2359"/>
  <c r="AB2359"/>
  <c r="S2355"/>
  <c r="T2355"/>
  <c r="AB2355"/>
  <c r="S2351"/>
  <c r="T2351"/>
  <c r="AB2351"/>
  <c r="S2347"/>
  <c r="T2347"/>
  <c r="AB2347"/>
  <c r="S2343"/>
  <c r="T2343"/>
  <c r="S2339"/>
  <c r="T2339"/>
  <c r="AB2339"/>
  <c r="S2335"/>
  <c r="T2335"/>
  <c r="AB2335"/>
  <c r="S2331"/>
  <c r="T2331"/>
  <c r="AB2331"/>
  <c r="S2327"/>
  <c r="T2327"/>
  <c r="S2323"/>
  <c r="T2323"/>
  <c r="AB2323"/>
  <c r="S2319"/>
  <c r="T2319"/>
  <c r="AB2319"/>
  <c r="S2315"/>
  <c r="T2315"/>
  <c r="S2311"/>
  <c r="T2311"/>
  <c r="AB2311"/>
  <c r="S2307"/>
  <c r="T2307"/>
  <c r="AB2307"/>
  <c r="S2303"/>
  <c r="T2303"/>
  <c r="AB2303"/>
  <c r="S2299"/>
  <c r="T2299"/>
  <c r="AB2299"/>
  <c r="S2295"/>
  <c r="T2295"/>
  <c r="AB2295"/>
  <c r="S2291"/>
  <c r="T2291"/>
  <c r="AB2291"/>
  <c r="S2287"/>
  <c r="T2287"/>
  <c r="AB2287"/>
  <c r="S2283"/>
  <c r="T2283"/>
  <c r="AB2283"/>
  <c r="S2279"/>
  <c r="T2279"/>
  <c r="S2275"/>
  <c r="T2275"/>
  <c r="AB2275"/>
  <c r="S2271"/>
  <c r="T2271"/>
  <c r="AB2271"/>
  <c r="S2267"/>
  <c r="T2267"/>
  <c r="AB2267"/>
  <c r="S2263"/>
  <c r="T2263"/>
  <c r="AB2263"/>
  <c r="S2259"/>
  <c r="T2259"/>
  <c r="S2255"/>
  <c r="T2255"/>
  <c r="AB2255"/>
  <c r="S2251"/>
  <c r="T2251"/>
  <c r="AB2251"/>
  <c r="S2247"/>
  <c r="T2247"/>
  <c r="AB2247"/>
  <c r="S2243"/>
  <c r="T2243"/>
  <c r="AB2243"/>
  <c r="S2239"/>
  <c r="T2239"/>
  <c r="AB2239"/>
  <c r="S2235"/>
  <c r="T2235"/>
  <c r="S2231"/>
  <c r="T2231"/>
  <c r="AB2231"/>
  <c r="S2227"/>
  <c r="T2227"/>
  <c r="AB2227"/>
  <c r="S2223"/>
  <c r="T2223"/>
  <c r="AB2223"/>
  <c r="S2219"/>
  <c r="T2219"/>
  <c r="AB2219"/>
  <c r="S2215"/>
  <c r="T2215"/>
  <c r="S2211"/>
  <c r="T2211"/>
  <c r="AB2211"/>
  <c r="S2207"/>
  <c r="T2207"/>
  <c r="AB2207"/>
  <c r="S2203"/>
  <c r="T2203"/>
  <c r="AB2203"/>
  <c r="S2199"/>
  <c r="T2199"/>
  <c r="S2195"/>
  <c r="T2195"/>
  <c r="AB2195"/>
  <c r="S2191"/>
  <c r="T2191"/>
  <c r="AB2191"/>
  <c r="S2187"/>
  <c r="T2187"/>
  <c r="S2183"/>
  <c r="T2183"/>
  <c r="AB2183"/>
  <c r="S2179"/>
  <c r="T2179"/>
  <c r="AB2179"/>
  <c r="S2175"/>
  <c r="T2175"/>
  <c r="AB2175"/>
  <c r="S2171"/>
  <c r="T2171"/>
  <c r="AB2171"/>
  <c r="S2167"/>
  <c r="T2167"/>
  <c r="AB2167"/>
  <c r="S2163"/>
  <c r="T2163"/>
  <c r="AB2163"/>
  <c r="S2159"/>
  <c r="T2159"/>
  <c r="AB2159"/>
  <c r="S2155"/>
  <c r="T2155"/>
  <c r="AB2155"/>
  <c r="S2151"/>
  <c r="T2151"/>
  <c r="S2147"/>
  <c r="T2147"/>
  <c r="AB2147"/>
  <c r="S2143"/>
  <c r="T2143"/>
  <c r="AB2143"/>
  <c r="S2139"/>
  <c r="T2139"/>
  <c r="AB2139"/>
  <c r="S2135"/>
  <c r="T2135"/>
  <c r="S2131"/>
  <c r="T2131"/>
  <c r="S2127"/>
  <c r="T2127"/>
  <c r="AB2127"/>
  <c r="S2123"/>
  <c r="T2123"/>
  <c r="S2119"/>
  <c r="T2119"/>
  <c r="AB2119"/>
  <c r="S2115"/>
  <c r="T2115"/>
  <c r="AB2115"/>
  <c r="S2111"/>
  <c r="T2111"/>
  <c r="AB2111"/>
  <c r="S2107"/>
  <c r="T2107"/>
  <c r="S2103"/>
  <c r="T2103"/>
  <c r="AB2103"/>
  <c r="S2099"/>
  <c r="T2099"/>
  <c r="AB2099"/>
  <c r="S2095"/>
  <c r="T2095"/>
  <c r="AB2095"/>
  <c r="S2091"/>
  <c r="T2091"/>
  <c r="AB2091"/>
  <c r="S2087"/>
  <c r="T2087"/>
  <c r="S2083"/>
  <c r="T2083"/>
  <c r="AB2083"/>
  <c r="S2079"/>
  <c r="T2079"/>
  <c r="AB2079"/>
  <c r="S2075"/>
  <c r="T2075"/>
  <c r="AB2075"/>
  <c r="S2071"/>
  <c r="T2071"/>
  <c r="S2067"/>
  <c r="T2067"/>
  <c r="S2063"/>
  <c r="T2063"/>
  <c r="AB2063"/>
  <c r="S2059"/>
  <c r="T2059"/>
  <c r="S2055"/>
  <c r="T2055"/>
  <c r="AB2055"/>
  <c r="S2051"/>
  <c r="T2051"/>
  <c r="AB2051"/>
  <c r="S2047"/>
  <c r="T2047"/>
  <c r="AB2047"/>
  <c r="S2043"/>
  <c r="T2043"/>
  <c r="AB2043"/>
  <c r="S2039"/>
  <c r="T2039"/>
  <c r="AB2039"/>
  <c r="S2035"/>
  <c r="T2035"/>
  <c r="AB2035"/>
  <c r="S2031"/>
  <c r="T2031"/>
  <c r="AB2031"/>
  <c r="S2027"/>
  <c r="T2027"/>
  <c r="AB2027"/>
  <c r="S2023"/>
  <c r="T2023"/>
  <c r="AB2023"/>
  <c r="S2019"/>
  <c r="T2019"/>
  <c r="AB2019"/>
  <c r="S2015"/>
  <c r="T2015"/>
  <c r="AB2015"/>
  <c r="S2011"/>
  <c r="T2011"/>
  <c r="AB2011"/>
  <c r="S2007"/>
  <c r="T2007"/>
  <c r="S2003"/>
  <c r="T2003"/>
  <c r="S1999"/>
  <c r="T1999"/>
  <c r="AB1999"/>
  <c r="S1995"/>
  <c r="T1995"/>
  <c r="S1991"/>
  <c r="T1991"/>
  <c r="AB1991"/>
  <c r="S1987"/>
  <c r="T1987"/>
  <c r="AB1987"/>
  <c r="S1983"/>
  <c r="T1983"/>
  <c r="AB1983"/>
  <c r="S1979"/>
  <c r="T1979"/>
  <c r="S1975"/>
  <c r="T1975"/>
  <c r="AB1975"/>
  <c r="S1971"/>
  <c r="T1971"/>
  <c r="AB1971"/>
  <c r="S1967"/>
  <c r="T1967"/>
  <c r="AB1967"/>
  <c r="S1963"/>
  <c r="T1963"/>
  <c r="AB1963"/>
  <c r="S1959"/>
  <c r="T1959"/>
  <c r="S1955"/>
  <c r="T1955"/>
  <c r="AB1955"/>
  <c r="S1951"/>
  <c r="T1951"/>
  <c r="AB1951"/>
  <c r="S1947"/>
  <c r="T1947"/>
  <c r="AB1947"/>
  <c r="S1943"/>
  <c r="T1943"/>
  <c r="S1939"/>
  <c r="T1939"/>
  <c r="S1935"/>
  <c r="T1935"/>
  <c r="AB1935"/>
  <c r="S1931"/>
  <c r="T1931"/>
  <c r="AB1931"/>
  <c r="S1927"/>
  <c r="T1927"/>
  <c r="AB1927"/>
  <c r="S1923"/>
  <c r="T1923"/>
  <c r="AB1923"/>
  <c r="S1919"/>
  <c r="T1919"/>
  <c r="AB1919"/>
  <c r="S1915"/>
  <c r="T1915"/>
  <c r="S1911"/>
  <c r="T1911"/>
  <c r="AB1911"/>
  <c r="S1907"/>
  <c r="T1907"/>
  <c r="AB1907"/>
  <c r="S1903"/>
  <c r="T1903"/>
  <c r="AB1903"/>
  <c r="S1899"/>
  <c r="T1899"/>
  <c r="AB1899"/>
  <c r="S1895"/>
  <c r="T1895"/>
  <c r="S1891"/>
  <c r="T1891"/>
  <c r="AB1891"/>
  <c r="S1887"/>
  <c r="T1887"/>
  <c r="AB1887"/>
  <c r="S1883"/>
  <c r="T1883"/>
  <c r="AB1883"/>
  <c r="S1879"/>
  <c r="T1879"/>
  <c r="S1875"/>
  <c r="T1875"/>
  <c r="S1871"/>
  <c r="T1871"/>
  <c r="AB1871"/>
  <c r="S1867"/>
  <c r="T1867"/>
  <c r="S1863"/>
  <c r="T1863"/>
  <c r="AB1863"/>
  <c r="S1859"/>
  <c r="T1859"/>
  <c r="AB1859"/>
  <c r="S1855"/>
  <c r="T1855"/>
  <c r="AB1855"/>
  <c r="S1851"/>
  <c r="T1851"/>
  <c r="S1847"/>
  <c r="T1847"/>
  <c r="AB1847"/>
  <c r="S1843"/>
  <c r="T1843"/>
  <c r="AB1843"/>
  <c r="S1839"/>
  <c r="T1839"/>
  <c r="AB1839"/>
  <c r="S1835"/>
  <c r="T1835"/>
  <c r="AB1835"/>
  <c r="S1831"/>
  <c r="T1831"/>
  <c r="S1827"/>
  <c r="T1827"/>
  <c r="AB1827"/>
  <c r="S1823"/>
  <c r="T1823"/>
  <c r="AB1823"/>
  <c r="S1819"/>
  <c r="T1819"/>
  <c r="AB1819"/>
  <c r="S1815"/>
  <c r="T1815"/>
  <c r="AB1815"/>
  <c r="S1811"/>
  <c r="T1811"/>
  <c r="AB1811"/>
  <c r="S1807"/>
  <c r="T1807"/>
  <c r="AB1807"/>
  <c r="S1803"/>
  <c r="T1803"/>
  <c r="AB1803"/>
  <c r="S1799"/>
  <c r="T1799"/>
  <c r="AB1799"/>
  <c r="S1795"/>
  <c r="T1795"/>
  <c r="AB1795"/>
  <c r="S1791"/>
  <c r="T1791"/>
  <c r="S1787"/>
  <c r="T1787"/>
  <c r="AB1787"/>
  <c r="S1783"/>
  <c r="T1783"/>
  <c r="AB1783"/>
  <c r="S1779"/>
  <c r="T1779"/>
  <c r="AB1779"/>
  <c r="S1775"/>
  <c r="T1775"/>
  <c r="AB1775"/>
  <c r="S1771"/>
  <c r="T1771"/>
  <c r="AB1771"/>
  <c r="S1767"/>
  <c r="T1767"/>
  <c r="AB1767"/>
  <c r="S1763"/>
  <c r="T1763"/>
  <c r="AB1763"/>
  <c r="S1759"/>
  <c r="T1759"/>
  <c r="S1755"/>
  <c r="T1755"/>
  <c r="AB1755"/>
  <c r="S1751"/>
  <c r="T1751"/>
  <c r="AB1751"/>
  <c r="S1747"/>
  <c r="T1747"/>
  <c r="AB1747"/>
  <c r="S1743"/>
  <c r="T1743"/>
  <c r="AB1743"/>
  <c r="S1739"/>
  <c r="T1739"/>
  <c r="AB1739"/>
  <c r="S1735"/>
  <c r="T1735"/>
  <c r="AB1735"/>
  <c r="S1731"/>
  <c r="T1731"/>
  <c r="AB1731"/>
  <c r="S1727"/>
  <c r="T1727"/>
  <c r="S1723"/>
  <c r="T1723"/>
  <c r="AB1723"/>
  <c r="S1719"/>
  <c r="T1719"/>
  <c r="AB1719"/>
  <c r="S1715"/>
  <c r="T1715"/>
  <c r="AB1715"/>
  <c r="S1711"/>
  <c r="T1711"/>
  <c r="AB1711"/>
  <c r="S1707"/>
  <c r="T1707"/>
  <c r="AB1707"/>
  <c r="S1703"/>
  <c r="T1703"/>
  <c r="S1699"/>
  <c r="T1699"/>
  <c r="AB1699"/>
  <c r="S1695"/>
  <c r="T1695"/>
  <c r="AB1695"/>
  <c r="S1691"/>
  <c r="T1691"/>
  <c r="AB1691"/>
  <c r="S1687"/>
  <c r="T1687"/>
  <c r="AB1687"/>
  <c r="S1683"/>
  <c r="T1683"/>
  <c r="AB1683"/>
  <c r="S1679"/>
  <c r="T1679"/>
  <c r="AB1679"/>
  <c r="S1675"/>
  <c r="T1675"/>
  <c r="AB1675"/>
  <c r="S1671"/>
  <c r="T1671"/>
  <c r="S1667"/>
  <c r="T1667"/>
  <c r="AB1667"/>
  <c r="S1663"/>
  <c r="T1663"/>
  <c r="AB1663"/>
  <c r="S1659"/>
  <c r="T1659"/>
  <c r="AB1659"/>
  <c r="S1655"/>
  <c r="T1655"/>
  <c r="AB1655"/>
  <c r="S1651"/>
  <c r="T1651"/>
  <c r="AB1651"/>
  <c r="S1647"/>
  <c r="T1647"/>
  <c r="AB1647"/>
  <c r="S1643"/>
  <c r="T1643"/>
  <c r="AB1643"/>
  <c r="S1639"/>
  <c r="T1639"/>
  <c r="AB1639"/>
  <c r="S1635"/>
  <c r="T1635"/>
  <c r="AB1635"/>
  <c r="S1631"/>
  <c r="T1631"/>
  <c r="S1627"/>
  <c r="T1627"/>
  <c r="AB1627"/>
  <c r="S1623"/>
  <c r="T1623"/>
  <c r="AB1623"/>
  <c r="S1619"/>
  <c r="T1619"/>
  <c r="AB1619"/>
  <c r="S1615"/>
  <c r="T1615"/>
  <c r="AB1615"/>
  <c r="S1611"/>
  <c r="T1611"/>
  <c r="AB1611"/>
  <c r="S1607"/>
  <c r="T1607"/>
  <c r="S1603"/>
  <c r="T1603"/>
  <c r="AB1603"/>
  <c r="S1599"/>
  <c r="T1599"/>
  <c r="S1595"/>
  <c r="T1595"/>
  <c r="AB1595"/>
  <c r="S1591"/>
  <c r="T1591"/>
  <c r="AB1591"/>
  <c r="S1587"/>
  <c r="T1587"/>
  <c r="AB1587"/>
  <c r="S1583"/>
  <c r="T1583"/>
  <c r="AB1583"/>
  <c r="S1579"/>
  <c r="T1579"/>
  <c r="AB1579"/>
  <c r="S1575"/>
  <c r="T1575"/>
  <c r="S1571"/>
  <c r="T1571"/>
  <c r="AB1571"/>
  <c r="S1567"/>
  <c r="T1567"/>
  <c r="S1563"/>
  <c r="T1563"/>
  <c r="AB1563"/>
  <c r="S1559"/>
  <c r="T1559"/>
  <c r="AB1559"/>
  <c r="S1555"/>
  <c r="T1555"/>
  <c r="AB1555"/>
  <c r="S1551"/>
  <c r="T1551"/>
  <c r="AB1551"/>
  <c r="S1547"/>
  <c r="T1547"/>
  <c r="AB1547"/>
  <c r="S1543"/>
  <c r="T1543"/>
  <c r="S1539"/>
  <c r="T1539"/>
  <c r="AB1539"/>
  <c r="S1535"/>
  <c r="T1535"/>
  <c r="AB1535"/>
  <c r="S1531"/>
  <c r="T1531"/>
  <c r="AB1531"/>
  <c r="S1527"/>
  <c r="T1527"/>
  <c r="AB1527"/>
  <c r="S1523"/>
  <c r="T1523"/>
  <c r="AB1523"/>
  <c r="S1519"/>
  <c r="T1519"/>
  <c r="AB1519"/>
  <c r="S1515"/>
  <c r="T1515"/>
  <c r="AB1515"/>
  <c r="S1511"/>
  <c r="T1511"/>
  <c r="AB1511"/>
  <c r="S1507"/>
  <c r="T1507"/>
  <c r="AB1507"/>
  <c r="S1503"/>
  <c r="T1503"/>
  <c r="S1499"/>
  <c r="T1499"/>
  <c r="AB1499"/>
  <c r="S1495"/>
  <c r="T1495"/>
  <c r="AB1495"/>
  <c r="S1491"/>
  <c r="T1491"/>
  <c r="AB1491"/>
  <c r="S1487"/>
  <c r="T1487"/>
  <c r="AB1487"/>
  <c r="S1483"/>
  <c r="T1483"/>
  <c r="AB1483"/>
  <c r="S1479"/>
  <c r="T1479"/>
  <c r="S1475"/>
  <c r="T1475"/>
  <c r="AB1475"/>
  <c r="S1471"/>
  <c r="T1471"/>
  <c r="S1467"/>
  <c r="T1467"/>
  <c r="AB1467"/>
  <c r="S1463"/>
  <c r="T1463"/>
  <c r="AB1463"/>
  <c r="S1459"/>
  <c r="T1459"/>
  <c r="AB1459"/>
  <c r="S1455"/>
  <c r="T1455"/>
  <c r="AB1455"/>
  <c r="S1451"/>
  <c r="T1451"/>
  <c r="AB1451"/>
  <c r="S1447"/>
  <c r="T1447"/>
  <c r="S1443"/>
  <c r="T1443"/>
  <c r="AB1443"/>
  <c r="S1439"/>
  <c r="T1439"/>
  <c r="S1435"/>
  <c r="T1435"/>
  <c r="AB1435"/>
  <c r="S1431"/>
  <c r="T1431"/>
  <c r="AB1431"/>
  <c r="S1427"/>
  <c r="T1427"/>
  <c r="AB1427"/>
  <c r="S1423"/>
  <c r="T1423"/>
  <c r="AB1423"/>
  <c r="S1419"/>
  <c r="T1419"/>
  <c r="AB1419"/>
  <c r="S1415"/>
  <c r="T1415"/>
  <c r="S1411"/>
  <c r="T1411"/>
  <c r="AB1411"/>
  <c r="S1407"/>
  <c r="T1407"/>
  <c r="AB1407"/>
  <c r="S1403"/>
  <c r="T1403"/>
  <c r="AB1403"/>
  <c r="S1399"/>
  <c r="T1399"/>
  <c r="AB1399"/>
  <c r="S1395"/>
  <c r="T1395"/>
  <c r="AB1395"/>
  <c r="S1391"/>
  <c r="T1391"/>
  <c r="AB1391"/>
  <c r="S1387"/>
  <c r="T1387"/>
  <c r="AB1387"/>
  <c r="S1383"/>
  <c r="T1383"/>
  <c r="AB1383"/>
  <c r="S1379"/>
  <c r="T1379"/>
  <c r="AB1379"/>
  <c r="S1375"/>
  <c r="T1375"/>
  <c r="S1371"/>
  <c r="T1371"/>
  <c r="AB1371"/>
  <c r="S1367"/>
  <c r="T1367"/>
  <c r="AB1367"/>
  <c r="S1363"/>
  <c r="T1363"/>
  <c r="AB1363"/>
  <c r="S1359"/>
  <c r="T1359"/>
  <c r="AB1359"/>
  <c r="S1355"/>
  <c r="T1355"/>
  <c r="S1351"/>
  <c r="T1351"/>
  <c r="S1347"/>
  <c r="T1347"/>
  <c r="S1343"/>
  <c r="T1343"/>
  <c r="S1339"/>
  <c r="T1339"/>
  <c r="AB1339"/>
  <c r="S1335"/>
  <c r="T1335"/>
  <c r="S1331"/>
  <c r="T1331"/>
  <c r="AB1331"/>
  <c r="S1327"/>
  <c r="T1327"/>
  <c r="S1323"/>
  <c r="T1323"/>
  <c r="AB1323"/>
  <c r="S1319"/>
  <c r="T1319"/>
  <c r="S1315"/>
  <c r="T1315"/>
  <c r="AB1315"/>
  <c r="S1311"/>
  <c r="T1311"/>
  <c r="S1307"/>
  <c r="T1307"/>
  <c r="S1303"/>
  <c r="T1303"/>
  <c r="S1299"/>
  <c r="T1299"/>
  <c r="AB1299"/>
  <c r="S1295"/>
  <c r="T1295"/>
  <c r="S1291"/>
  <c r="T1291"/>
  <c r="S1287"/>
  <c r="T1287"/>
  <c r="S1283"/>
  <c r="T1283"/>
  <c r="AB1283"/>
  <c r="S1279"/>
  <c r="T1279"/>
  <c r="S1275"/>
  <c r="T1275"/>
  <c r="AB1275"/>
  <c r="S1271"/>
  <c r="T1271"/>
  <c r="S1267"/>
  <c r="T1267"/>
  <c r="AB1267"/>
  <c r="S1263"/>
  <c r="T1263"/>
  <c r="S1259"/>
  <c r="T1259"/>
  <c r="AB1259"/>
  <c r="S1255"/>
  <c r="T1255"/>
  <c r="S1251"/>
  <c r="T1251"/>
  <c r="AB1251"/>
  <c r="S1247"/>
  <c r="T1247"/>
  <c r="S1243"/>
  <c r="T1243"/>
  <c r="AB1243"/>
  <c r="S1239"/>
  <c r="T1239"/>
  <c r="S1235"/>
  <c r="T1235"/>
  <c r="S1231"/>
  <c r="T1231"/>
  <c r="S1227"/>
  <c r="T1227"/>
  <c r="AB1227"/>
  <c r="S1223"/>
  <c r="T1223"/>
  <c r="S1219"/>
  <c r="T1219"/>
  <c r="AB1219"/>
  <c r="E1778"/>
  <c r="X1778" s="1"/>
  <c r="J1919"/>
  <c r="J1041"/>
  <c r="G1778"/>
  <c r="G2343"/>
  <c r="I22" i="6"/>
  <c r="A43" i="2"/>
  <c r="E4" i="5"/>
  <c r="A3" i="2"/>
  <c r="A50"/>
  <c r="F27" i="6"/>
  <c r="I46"/>
  <c r="J22"/>
  <c r="A63" i="2"/>
  <c r="A40"/>
  <c r="I51" i="6"/>
  <c r="I11"/>
  <c r="A4" i="2"/>
  <c r="A57"/>
  <c r="I64" i="6"/>
  <c r="B2" i="5"/>
  <c r="I23" i="6"/>
  <c r="A73" i="2"/>
  <c r="J33" i="6"/>
  <c r="A20" i="2"/>
  <c r="B6" i="4"/>
  <c r="F4" i="5"/>
  <c r="L64" i="6"/>
  <c r="L62"/>
  <c r="I62"/>
  <c r="J62"/>
  <c r="L65"/>
  <c r="L63"/>
  <c r="S2490" i="5"/>
  <c r="T2490"/>
  <c r="AB2490"/>
  <c r="S2486"/>
  <c r="T2486"/>
  <c r="S2482"/>
  <c r="T2482"/>
  <c r="S2478"/>
  <c r="T2478"/>
  <c r="S2474"/>
  <c r="T2474"/>
  <c r="S2470"/>
  <c r="T2470"/>
  <c r="S2466"/>
  <c r="T2466"/>
  <c r="S2462"/>
  <c r="T2462"/>
  <c r="S2458"/>
  <c r="T2458"/>
  <c r="S2454"/>
  <c r="T2454"/>
  <c r="S2450"/>
  <c r="T2450"/>
  <c r="S2446"/>
  <c r="T2446"/>
  <c r="S2442"/>
  <c r="T2442"/>
  <c r="S2438"/>
  <c r="T2438"/>
  <c r="S2434"/>
  <c r="T2434"/>
  <c r="S2430"/>
  <c r="T2430"/>
  <c r="S2426"/>
  <c r="T2426"/>
  <c r="S2422"/>
  <c r="T2422"/>
  <c r="S2418"/>
  <c r="T2418"/>
  <c r="S2414"/>
  <c r="T2414"/>
  <c r="S2410"/>
  <c r="T2410"/>
  <c r="S2406"/>
  <c r="T2406"/>
  <c r="S2402"/>
  <c r="T2402"/>
  <c r="S2398"/>
  <c r="T2398"/>
  <c r="S2394"/>
  <c r="T2394"/>
  <c r="S2390"/>
  <c r="T2390"/>
  <c r="S2386"/>
  <c r="T2386"/>
  <c r="S2382"/>
  <c r="T2382"/>
  <c r="S2378"/>
  <c r="T2378"/>
  <c r="S2374"/>
  <c r="T2374"/>
  <c r="S2370"/>
  <c r="T2370"/>
  <c r="S2366"/>
  <c r="T2366"/>
  <c r="S2362"/>
  <c r="T2362"/>
  <c r="S2358"/>
  <c r="T2358"/>
  <c r="S2354"/>
  <c r="T2354"/>
  <c r="S2350"/>
  <c r="T2350"/>
  <c r="S2346"/>
  <c r="T2346"/>
  <c r="S2342"/>
  <c r="T2342"/>
  <c r="S2338"/>
  <c r="T2338"/>
  <c r="S2334"/>
  <c r="T2334"/>
  <c r="S2330"/>
  <c r="T2330"/>
  <c r="S2326"/>
  <c r="T2326"/>
  <c r="S2322"/>
  <c r="T2322"/>
  <c r="S2318"/>
  <c r="T2318"/>
  <c r="S2314"/>
  <c r="T2314"/>
  <c r="S2310"/>
  <c r="T2310"/>
  <c r="S2306"/>
  <c r="T2306"/>
  <c r="S2302"/>
  <c r="T2302"/>
  <c r="S2298"/>
  <c r="T2298"/>
  <c r="S2294"/>
  <c r="T2294"/>
  <c r="S2290"/>
  <c r="T2290"/>
  <c r="S2286"/>
  <c r="T2286"/>
  <c r="S2282"/>
  <c r="T2282"/>
  <c r="S2278"/>
  <c r="T2278"/>
  <c r="S2274"/>
  <c r="T2274"/>
  <c r="S2270"/>
  <c r="T2270"/>
  <c r="S2266"/>
  <c r="T2266"/>
  <c r="S2262"/>
  <c r="T2262"/>
  <c r="S2258"/>
  <c r="T2258"/>
  <c r="S2254"/>
  <c r="T2254"/>
  <c r="S2250"/>
  <c r="T2250"/>
  <c r="S2246"/>
  <c r="T2246"/>
  <c r="S2242"/>
  <c r="T2242"/>
  <c r="S2238"/>
  <c r="T2238"/>
  <c r="S2234"/>
  <c r="T2234"/>
  <c r="S2230"/>
  <c r="T2230"/>
  <c r="S2226"/>
  <c r="T2226"/>
  <c r="S2222"/>
  <c r="T2222"/>
  <c r="S2218"/>
  <c r="T2218"/>
  <c r="S2214"/>
  <c r="T2214"/>
  <c r="S2210"/>
  <c r="T2210"/>
  <c r="S2206"/>
  <c r="T2206"/>
  <c r="S2202"/>
  <c r="T2202"/>
  <c r="S2198"/>
  <c r="T2198"/>
  <c r="S2194"/>
  <c r="T2194"/>
  <c r="S2190"/>
  <c r="T2190"/>
  <c r="S2186"/>
  <c r="T2186"/>
  <c r="S2182"/>
  <c r="T2182"/>
  <c r="S2178"/>
  <c r="T2178"/>
  <c r="S2174"/>
  <c r="T2174"/>
  <c r="S2170"/>
  <c r="T2170"/>
  <c r="S2166"/>
  <c r="T2166"/>
  <c r="S2162"/>
  <c r="T2162"/>
  <c r="S2158"/>
  <c r="T2158"/>
  <c r="S2154"/>
  <c r="T2154"/>
  <c r="S2150"/>
  <c r="T2150"/>
  <c r="S2146"/>
  <c r="T2146"/>
  <c r="S2142"/>
  <c r="T2142"/>
  <c r="S2138"/>
  <c r="T2138"/>
  <c r="S2134"/>
  <c r="T2134"/>
  <c r="S2130"/>
  <c r="T2130"/>
  <c r="S2126"/>
  <c r="T2126"/>
  <c r="S2122"/>
  <c r="T2122"/>
  <c r="S2118"/>
  <c r="T2118"/>
  <c r="S2114"/>
  <c r="T2114"/>
  <c r="S2110"/>
  <c r="T2110"/>
  <c r="S2106"/>
  <c r="T2106"/>
  <c r="S2102"/>
  <c r="T2102"/>
  <c r="S2098"/>
  <c r="T2098"/>
  <c r="S2094"/>
  <c r="T2094"/>
  <c r="S2090"/>
  <c r="T2090"/>
  <c r="S2086"/>
  <c r="T2086"/>
  <c r="S2082"/>
  <c r="T2082"/>
  <c r="S2078"/>
  <c r="T2078"/>
  <c r="S2074"/>
  <c r="T2074"/>
  <c r="S2070"/>
  <c r="T2070"/>
  <c r="S2066"/>
  <c r="T2066"/>
  <c r="S2062"/>
  <c r="T2062"/>
  <c r="S2058"/>
  <c r="T2058"/>
  <c r="S2054"/>
  <c r="T2054"/>
  <c r="S2050"/>
  <c r="T2050"/>
  <c r="S2046"/>
  <c r="T2046"/>
  <c r="S2042"/>
  <c r="T2042"/>
  <c r="S2038"/>
  <c r="T2038"/>
  <c r="S2034"/>
  <c r="T2034"/>
  <c r="S2030"/>
  <c r="T2030"/>
  <c r="S2026"/>
  <c r="T2026"/>
  <c r="S2022"/>
  <c r="T2022"/>
  <c r="S2018"/>
  <c r="T2018"/>
  <c r="S2014"/>
  <c r="T2014"/>
  <c r="S2010"/>
  <c r="T2010"/>
  <c r="S2006"/>
  <c r="T2006"/>
  <c r="AB2006"/>
  <c r="S2002"/>
  <c r="T2002"/>
  <c r="S1998"/>
  <c r="T1998"/>
  <c r="AB1998"/>
  <c r="S1994"/>
  <c r="T1994"/>
  <c r="S1990"/>
  <c r="T1990"/>
  <c r="AB1990"/>
  <c r="S1986"/>
  <c r="T1986"/>
  <c r="S1982"/>
  <c r="T1982"/>
  <c r="AB1982"/>
  <c r="S1978"/>
  <c r="T1978"/>
  <c r="S1974"/>
  <c r="T1974"/>
  <c r="AB1974"/>
  <c r="S1970"/>
  <c r="T1970"/>
  <c r="S1966"/>
  <c r="T1966"/>
  <c r="AB1966"/>
  <c r="S1962"/>
  <c r="T1962"/>
  <c r="S1958"/>
  <c r="T1958"/>
  <c r="AB1958"/>
  <c r="S1954"/>
  <c r="T1954"/>
  <c r="S1950"/>
  <c r="T1950"/>
  <c r="AB1950"/>
  <c r="S1946"/>
  <c r="T1946"/>
  <c r="S1942"/>
  <c r="T1942"/>
  <c r="AB1942"/>
  <c r="S1938"/>
  <c r="T1938"/>
  <c r="S1934"/>
  <c r="T1934"/>
  <c r="AB1934"/>
  <c r="S1930"/>
  <c r="T1930"/>
  <c r="S1926"/>
  <c r="T1926"/>
  <c r="AB1926"/>
  <c r="S1922"/>
  <c r="T1922"/>
  <c r="S1918"/>
  <c r="T1918"/>
  <c r="AB1918"/>
  <c r="S1914"/>
  <c r="T1914"/>
  <c r="S1910"/>
  <c r="T1910"/>
  <c r="AB1910"/>
  <c r="S1906"/>
  <c r="T1906"/>
  <c r="S1902"/>
  <c r="T1902"/>
  <c r="AB1902"/>
  <c r="S1898"/>
  <c r="T1898"/>
  <c r="S1894"/>
  <c r="T1894"/>
  <c r="AB1894"/>
  <c r="S1890"/>
  <c r="T1890"/>
  <c r="S1886"/>
  <c r="T1886"/>
  <c r="AB1886"/>
  <c r="S1882"/>
  <c r="T1882"/>
  <c r="S1878"/>
  <c r="T1878"/>
  <c r="AB1878"/>
  <c r="S1874"/>
  <c r="T1874"/>
  <c r="S1870"/>
  <c r="T1870"/>
  <c r="AB1870"/>
  <c r="S1866"/>
  <c r="T1866"/>
  <c r="S1862"/>
  <c r="T1862"/>
  <c r="AB1862"/>
  <c r="S1858"/>
  <c r="T1858"/>
  <c r="S1854"/>
  <c r="T1854"/>
  <c r="AB1854"/>
  <c r="S1850"/>
  <c r="T1850"/>
  <c r="S1846"/>
  <c r="T1846"/>
  <c r="AB1846"/>
  <c r="S1842"/>
  <c r="T1842"/>
  <c r="S1838"/>
  <c r="T1838"/>
  <c r="AB1838"/>
  <c r="S1834"/>
  <c r="T1834"/>
  <c r="S1830"/>
  <c r="T1830"/>
  <c r="AB1830"/>
  <c r="S1826"/>
  <c r="T1826"/>
  <c r="S1822"/>
  <c r="T1822"/>
  <c r="AB1822"/>
  <c r="S1818"/>
  <c r="T1818"/>
  <c r="S1814"/>
  <c r="T1814"/>
  <c r="AB1814"/>
  <c r="S1810"/>
  <c r="T1810"/>
  <c r="S1806"/>
  <c r="T1806"/>
  <c r="AB1806"/>
  <c r="S1802"/>
  <c r="T1802"/>
  <c r="S1798"/>
  <c r="T1798"/>
  <c r="AB1798"/>
  <c r="S1794"/>
  <c r="T1794"/>
  <c r="S1790"/>
  <c r="T1790"/>
  <c r="AB1790"/>
  <c r="S1786"/>
  <c r="T1786"/>
  <c r="S1782"/>
  <c r="T1782"/>
  <c r="S1778"/>
  <c r="T1778"/>
  <c r="S1774"/>
  <c r="T1774"/>
  <c r="AB1774"/>
  <c r="S1770"/>
  <c r="T1770"/>
  <c r="S1766"/>
  <c r="T1766"/>
  <c r="AB1766"/>
  <c r="S1762"/>
  <c r="T1762"/>
  <c r="S1758"/>
  <c r="T1758"/>
  <c r="S1754"/>
  <c r="T1754"/>
  <c r="S1750"/>
  <c r="T1750"/>
  <c r="AB1750"/>
  <c r="S1746"/>
  <c r="T1746"/>
  <c r="S1742"/>
  <c r="T1742"/>
  <c r="AB1742"/>
  <c r="S1738"/>
  <c r="T1738"/>
  <c r="S1734"/>
  <c r="T1734"/>
  <c r="AB1734"/>
  <c r="S1730"/>
  <c r="T1730"/>
  <c r="S1726"/>
  <c r="T1726"/>
  <c r="AB1726"/>
  <c r="S1722"/>
  <c r="T1722"/>
  <c r="S1718"/>
  <c r="T1718"/>
  <c r="AB1718"/>
  <c r="S1714"/>
  <c r="T1714"/>
  <c r="S1710"/>
  <c r="T1710"/>
  <c r="AB1710"/>
  <c r="S1706"/>
  <c r="T1706"/>
  <c r="S1702"/>
  <c r="T1702"/>
  <c r="AB1702"/>
  <c r="S1698"/>
  <c r="T1698"/>
  <c r="S1694"/>
  <c r="T1694"/>
  <c r="AB1694"/>
  <c r="S1690"/>
  <c r="T1690"/>
  <c r="S1686"/>
  <c r="T1686"/>
  <c r="AB1686"/>
  <c r="S1682"/>
  <c r="T1682"/>
  <c r="S1678"/>
  <c r="T1678"/>
  <c r="AB1678"/>
  <c r="S1674"/>
  <c r="T1674"/>
  <c r="S1670"/>
  <c r="T1670"/>
  <c r="AB1670"/>
  <c r="S1666"/>
  <c r="T1666"/>
  <c r="S1662"/>
  <c r="T1662"/>
  <c r="AB1662"/>
  <c r="S1658"/>
  <c r="T1658"/>
  <c r="S1654"/>
  <c r="T1654"/>
  <c r="S1650"/>
  <c r="T1650"/>
  <c r="S1646"/>
  <c r="T1646"/>
  <c r="AB1646"/>
  <c r="S1642"/>
  <c r="T1642"/>
  <c r="S1638"/>
  <c r="T1638"/>
  <c r="AB1638"/>
  <c r="S1634"/>
  <c r="T1634"/>
  <c r="S1630"/>
  <c r="T1630"/>
  <c r="S1626"/>
  <c r="T1626"/>
  <c r="S1622"/>
  <c r="T1622"/>
  <c r="AB1622"/>
  <c r="S1618"/>
  <c r="T1618"/>
  <c r="S1614"/>
  <c r="T1614"/>
  <c r="AB1614"/>
  <c r="S1610"/>
  <c r="T1610"/>
  <c r="S1606"/>
  <c r="T1606"/>
  <c r="S1602"/>
  <c r="T1602"/>
  <c r="S1598"/>
  <c r="T1598"/>
  <c r="AB1598"/>
  <c r="S1594"/>
  <c r="T1594"/>
  <c r="S1590"/>
  <c r="T1590"/>
  <c r="AB1590"/>
  <c r="S1586"/>
  <c r="T1586"/>
  <c r="S1582"/>
  <c r="T1582"/>
  <c r="AB1582"/>
  <c r="S1578"/>
  <c r="T1578"/>
  <c r="S1574"/>
  <c r="T1574"/>
  <c r="AB1574"/>
  <c r="S1570"/>
  <c r="T1570"/>
  <c r="S1566"/>
  <c r="T1566"/>
  <c r="AB1566"/>
  <c r="S1562"/>
  <c r="T1562"/>
  <c r="S1558"/>
  <c r="T1558"/>
  <c r="AB1558"/>
  <c r="S1554"/>
  <c r="T1554"/>
  <c r="S1550"/>
  <c r="T1550"/>
  <c r="AB1550"/>
  <c r="S1546"/>
  <c r="T1546"/>
  <c r="S1542"/>
  <c r="T1542"/>
  <c r="AB1542"/>
  <c r="S1538"/>
  <c r="T1538"/>
  <c r="S1534"/>
  <c r="T1534"/>
  <c r="AB1534"/>
  <c r="S1530"/>
  <c r="T1530"/>
  <c r="S1526"/>
  <c r="T1526"/>
  <c r="AB1526"/>
  <c r="S1522"/>
  <c r="T1522"/>
  <c r="S1518"/>
  <c r="T1518"/>
  <c r="AB1518"/>
  <c r="S1514"/>
  <c r="T1514"/>
  <c r="S1510"/>
  <c r="T1510"/>
  <c r="AB1510"/>
  <c r="S1506"/>
  <c r="T1506"/>
  <c r="S1502"/>
  <c r="T1502"/>
  <c r="S1498"/>
  <c r="T1498"/>
  <c r="S1494"/>
  <c r="T1494"/>
  <c r="AB1494"/>
  <c r="S1490"/>
  <c r="T1490"/>
  <c r="S1486"/>
  <c r="T1486"/>
  <c r="AB1486"/>
  <c r="S1482"/>
  <c r="T1482"/>
  <c r="S1478"/>
  <c r="T1478"/>
  <c r="S1474"/>
  <c r="T1474"/>
  <c r="S1470"/>
  <c r="T1470"/>
  <c r="AB1470"/>
  <c r="S1466"/>
  <c r="T1466"/>
  <c r="S1462"/>
  <c r="T1462"/>
  <c r="AB1462"/>
  <c r="S1458"/>
  <c r="T1458"/>
  <c r="S1454"/>
  <c r="T1454"/>
  <c r="AB1454"/>
  <c r="S1450"/>
  <c r="T1450"/>
  <c r="S1446"/>
  <c r="T1446"/>
  <c r="AB1446"/>
  <c r="S1442"/>
  <c r="T1442"/>
  <c r="S1438"/>
  <c r="T1438"/>
  <c r="AB1438"/>
  <c r="S1434"/>
  <c r="T1434"/>
  <c r="S1430"/>
  <c r="T1430"/>
  <c r="AB1430"/>
  <c r="S1426"/>
  <c r="T1426"/>
  <c r="AB1426"/>
  <c r="S1422"/>
  <c r="T1422"/>
  <c r="AB1422"/>
  <c r="S1418"/>
  <c r="T1418"/>
  <c r="S1414"/>
  <c r="T1414"/>
  <c r="AB1414"/>
  <c r="S1410"/>
  <c r="T1410"/>
  <c r="AB1410"/>
  <c r="S1406"/>
  <c r="T1406"/>
  <c r="AB1406"/>
  <c r="S1402"/>
  <c r="T1402"/>
  <c r="S1398"/>
  <c r="T1398"/>
  <c r="S1394"/>
  <c r="T1394"/>
  <c r="AB1394"/>
  <c r="S1390"/>
  <c r="T1390"/>
  <c r="AB1390"/>
  <c r="S1386"/>
  <c r="T1386"/>
  <c r="S1382"/>
  <c r="T1382"/>
  <c r="AB1382"/>
  <c r="S1378"/>
  <c r="T1378"/>
  <c r="AB1378"/>
  <c r="S1374"/>
  <c r="T1374"/>
  <c r="S1370"/>
  <c r="T1370"/>
  <c r="S1366"/>
  <c r="T1366"/>
  <c r="AB1366"/>
  <c r="S1362"/>
  <c r="T1362"/>
  <c r="S1358"/>
  <c r="T1358"/>
  <c r="AB1358"/>
  <c r="S1354"/>
  <c r="T1354"/>
  <c r="AB1354"/>
  <c r="S1350"/>
  <c r="T1350"/>
  <c r="AB1350"/>
  <c r="S1346"/>
  <c r="T1346"/>
  <c r="AB1346"/>
  <c r="S1342"/>
  <c r="T1342"/>
  <c r="AB1342"/>
  <c r="S1338"/>
  <c r="T1338"/>
  <c r="S1334"/>
  <c r="T1334"/>
  <c r="S1330"/>
  <c r="T1330"/>
  <c r="S1326"/>
  <c r="T1326"/>
  <c r="S1322"/>
  <c r="T1322"/>
  <c r="AB1322"/>
  <c r="S1318"/>
  <c r="T1318"/>
  <c r="S1314"/>
  <c r="T1314"/>
  <c r="AB1314"/>
  <c r="S1310"/>
  <c r="T1310"/>
  <c r="AB1310"/>
  <c r="S1306"/>
  <c r="T1306"/>
  <c r="AB1306"/>
  <c r="S1302"/>
  <c r="T1302"/>
  <c r="AB1302"/>
  <c r="S1298"/>
  <c r="T1298"/>
  <c r="AB1298"/>
  <c r="S1294"/>
  <c r="T1294"/>
  <c r="AB1294"/>
  <c r="S1290"/>
  <c r="T1290"/>
  <c r="AB1290"/>
  <c r="S1286"/>
  <c r="T1286"/>
  <c r="AB1286"/>
  <c r="S1282"/>
  <c r="T1282"/>
  <c r="AB1282"/>
  <c r="S1278"/>
  <c r="T1278"/>
  <c r="AB1278"/>
  <c r="S1274"/>
  <c r="T1274"/>
  <c r="S1270"/>
  <c r="T1270"/>
  <c r="AB1270"/>
  <c r="S1266"/>
  <c r="T1266"/>
  <c r="AB1266"/>
  <c r="S1262"/>
  <c r="T1262"/>
  <c r="AB1262"/>
  <c r="S1258"/>
  <c r="T1258"/>
  <c r="AB1258"/>
  <c r="S1254"/>
  <c r="T1254"/>
  <c r="S1250"/>
  <c r="T1250"/>
  <c r="AB1250"/>
  <c r="S1246"/>
  <c r="T1246"/>
  <c r="AB1246"/>
  <c r="S1242"/>
  <c r="T1242"/>
  <c r="AB1242"/>
  <c r="S1238"/>
  <c r="T1238"/>
  <c r="AB1238"/>
  <c r="S1234"/>
  <c r="T1234"/>
  <c r="S1230"/>
  <c r="T1230"/>
  <c r="AB1230"/>
  <c r="S1226"/>
  <c r="T1226"/>
  <c r="AB1226"/>
  <c r="S1222"/>
  <c r="T1222"/>
  <c r="AB1222"/>
  <c r="S1218"/>
  <c r="T1218"/>
  <c r="AB1218"/>
  <c r="S1214"/>
  <c r="T1214"/>
  <c r="AB1214"/>
  <c r="S1210"/>
  <c r="T1210"/>
  <c r="S1206"/>
  <c r="T1206"/>
  <c r="AB1206"/>
  <c r="S1202"/>
  <c r="T1202"/>
  <c r="AB1202"/>
  <c r="S1198"/>
  <c r="T1198"/>
  <c r="S1194"/>
  <c r="T1194"/>
  <c r="S2493"/>
  <c r="T2493"/>
  <c r="AB2493"/>
  <c r="S2489"/>
  <c r="T2489"/>
  <c r="AB2489"/>
  <c r="S2485"/>
  <c r="T2485"/>
  <c r="AB2485"/>
  <c r="S2481"/>
  <c r="T2481"/>
  <c r="AB2481"/>
  <c r="S2477"/>
  <c r="T2477"/>
  <c r="S2473"/>
  <c r="T2473"/>
  <c r="AB2473"/>
  <c r="S2469"/>
  <c r="T2469"/>
  <c r="AB2469"/>
  <c r="S2465"/>
  <c r="T2465"/>
  <c r="AB2465"/>
  <c r="S2461"/>
  <c r="T2461"/>
  <c r="S2457"/>
  <c r="T2457"/>
  <c r="AB2457"/>
  <c r="S2453"/>
  <c r="T2453"/>
  <c r="AB2453"/>
  <c r="S2449"/>
  <c r="T2449"/>
  <c r="AB2449"/>
  <c r="S2445"/>
  <c r="T2445"/>
  <c r="AB2445"/>
  <c r="S2441"/>
  <c r="T2441"/>
  <c r="AB2441"/>
  <c r="S2437"/>
  <c r="T2437"/>
  <c r="AB2437"/>
  <c r="S2433"/>
  <c r="T2433"/>
  <c r="AB2433"/>
  <c r="S2429"/>
  <c r="T2429"/>
  <c r="AB2429"/>
  <c r="S2425"/>
  <c r="T2425"/>
  <c r="AB2425"/>
  <c r="S2421"/>
  <c r="T2421"/>
  <c r="AB2421"/>
  <c r="S2417"/>
  <c r="T2417"/>
  <c r="AB2417"/>
  <c r="S2413"/>
  <c r="T2413"/>
  <c r="S2409"/>
  <c r="T2409"/>
  <c r="AB2409"/>
  <c r="S2405"/>
  <c r="T2405"/>
  <c r="AB2405"/>
  <c r="S2401"/>
  <c r="T2401"/>
  <c r="AB2401"/>
  <c r="S2397"/>
  <c r="T2397"/>
  <c r="S2393"/>
  <c r="T2393"/>
  <c r="AB2393"/>
  <c r="S2389"/>
  <c r="T2389"/>
  <c r="AB2389"/>
  <c r="S2385"/>
  <c r="T2385"/>
  <c r="AB2385"/>
  <c r="S2381"/>
  <c r="T2381"/>
  <c r="AB2381"/>
  <c r="S2377"/>
  <c r="T2377"/>
  <c r="AB2377"/>
  <c r="S2373"/>
  <c r="T2373"/>
  <c r="AB2373"/>
  <c r="S2369"/>
  <c r="T2369"/>
  <c r="AB2369"/>
  <c r="S2365"/>
  <c r="T2365"/>
  <c r="AB2365"/>
  <c r="S2361"/>
  <c r="T2361"/>
  <c r="AB2361"/>
  <c r="S2357"/>
  <c r="T2357"/>
  <c r="AB2357"/>
  <c r="S2353"/>
  <c r="T2353"/>
  <c r="AB2353"/>
  <c r="S2349"/>
  <c r="T2349"/>
  <c r="S2345"/>
  <c r="T2345"/>
  <c r="AB2345"/>
  <c r="S2341"/>
  <c r="T2341"/>
  <c r="AB2341"/>
  <c r="S2337"/>
  <c r="T2337"/>
  <c r="AB2337"/>
  <c r="S2333"/>
  <c r="T2333"/>
  <c r="S2329"/>
  <c r="T2329"/>
  <c r="AB2329"/>
  <c r="S2325"/>
  <c r="T2325"/>
  <c r="AB2325"/>
  <c r="S2321"/>
  <c r="T2321"/>
  <c r="AB2321"/>
  <c r="S2317"/>
  <c r="T2317"/>
  <c r="AB2317"/>
  <c r="S2313"/>
  <c r="T2313"/>
  <c r="AB2313"/>
  <c r="S2309"/>
  <c r="T2309"/>
  <c r="AB2309"/>
  <c r="S2305"/>
  <c r="T2305"/>
  <c r="AB2305"/>
  <c r="S2301"/>
  <c r="T2301"/>
  <c r="AB2301"/>
  <c r="S2297"/>
  <c r="T2297"/>
  <c r="AB2297"/>
  <c r="S2293"/>
  <c r="T2293"/>
  <c r="AB2293"/>
  <c r="S2289"/>
  <c r="T2289"/>
  <c r="AB2289"/>
  <c r="S2285"/>
  <c r="T2285"/>
  <c r="S2281"/>
  <c r="T2281"/>
  <c r="AB2281"/>
  <c r="S2277"/>
  <c r="T2277"/>
  <c r="AB2277"/>
  <c r="S2273"/>
  <c r="T2273"/>
  <c r="AB2273"/>
  <c r="S2269"/>
  <c r="T2269"/>
  <c r="AB2269"/>
  <c r="S2265"/>
  <c r="T2265"/>
  <c r="AB2265"/>
  <c r="S2261"/>
  <c r="T2261"/>
  <c r="AB2261"/>
  <c r="S2257"/>
  <c r="T2257"/>
  <c r="AB2257"/>
  <c r="S2253"/>
  <c r="T2253"/>
  <c r="AB2253"/>
  <c r="S2249"/>
  <c r="T2249"/>
  <c r="AB2249"/>
  <c r="S2245"/>
  <c r="T2245"/>
  <c r="AB2245"/>
  <c r="S2241"/>
  <c r="T2241"/>
  <c r="AB2241"/>
  <c r="S2237"/>
  <c r="T2237"/>
  <c r="AB2237"/>
  <c r="S2233"/>
  <c r="T2233"/>
  <c r="AB2233"/>
  <c r="S2229"/>
  <c r="T2229"/>
  <c r="AB2229"/>
  <c r="S2225"/>
  <c r="T2225"/>
  <c r="AB2225"/>
  <c r="S2221"/>
  <c r="T2221"/>
  <c r="S2217"/>
  <c r="T2217"/>
  <c r="AB2217"/>
  <c r="S2213"/>
  <c r="T2213"/>
  <c r="AB2213"/>
  <c r="S2209"/>
  <c r="T2209"/>
  <c r="AB2209"/>
  <c r="S2205"/>
  <c r="T2205"/>
  <c r="S2201"/>
  <c r="T2201"/>
  <c r="AB2201"/>
  <c r="S2197"/>
  <c r="T2197"/>
  <c r="AB2197"/>
  <c r="S2193"/>
  <c r="T2193"/>
  <c r="AB2193"/>
  <c r="S2189"/>
  <c r="T2189"/>
  <c r="AB2189"/>
  <c r="S2185"/>
  <c r="T2185"/>
  <c r="AB2185"/>
  <c r="S2181"/>
  <c r="T2181"/>
  <c r="AB2181"/>
  <c r="S2177"/>
  <c r="T2177"/>
  <c r="AB2177"/>
  <c r="S2173"/>
  <c r="T2173"/>
  <c r="AB2173"/>
  <c r="S2169"/>
  <c r="T2169"/>
  <c r="AB2169"/>
  <c r="S2165"/>
  <c r="T2165"/>
  <c r="AB2165"/>
  <c r="S2161"/>
  <c r="T2161"/>
  <c r="AB2161"/>
  <c r="S2157"/>
  <c r="T2157"/>
  <c r="S2153"/>
  <c r="T2153"/>
  <c r="AB2153"/>
  <c r="S2149"/>
  <c r="T2149"/>
  <c r="AB2149"/>
  <c r="S2145"/>
  <c r="T2145"/>
  <c r="AB2145"/>
  <c r="S2141"/>
  <c r="T2141"/>
  <c r="S2137"/>
  <c r="T2137"/>
  <c r="AB2137"/>
  <c r="S2133"/>
  <c r="T2133"/>
  <c r="AB2133"/>
  <c r="S2129"/>
  <c r="T2129"/>
  <c r="AB2129"/>
  <c r="S2125"/>
  <c r="T2125"/>
  <c r="AB2125"/>
  <c r="S2121"/>
  <c r="T2121"/>
  <c r="AB2121"/>
  <c r="S2117"/>
  <c r="T2117"/>
  <c r="AB2117"/>
  <c r="S2113"/>
  <c r="T2113"/>
  <c r="AB2113"/>
  <c r="S2109"/>
  <c r="T2109"/>
  <c r="AB2109"/>
  <c r="S2105"/>
  <c r="T2105"/>
  <c r="AB2105"/>
  <c r="S2101"/>
  <c r="T2101"/>
  <c r="AB2101"/>
  <c r="S2097"/>
  <c r="T2097"/>
  <c r="AB2097"/>
  <c r="S2093"/>
  <c r="T2093"/>
  <c r="S2089"/>
  <c r="T2089"/>
  <c r="AB2089"/>
  <c r="S2085"/>
  <c r="T2085"/>
  <c r="AB2085"/>
  <c r="S2081"/>
  <c r="T2081"/>
  <c r="AB2081"/>
  <c r="S2077"/>
  <c r="T2077"/>
  <c r="S2073"/>
  <c r="T2073"/>
  <c r="AB2073"/>
  <c r="S2069"/>
  <c r="T2069"/>
  <c r="AB2069"/>
  <c r="S2065"/>
  <c r="T2065"/>
  <c r="AB2065"/>
  <c r="S2061"/>
  <c r="T2061"/>
  <c r="AB2061"/>
  <c r="S2057"/>
  <c r="T2057"/>
  <c r="AB2057"/>
  <c r="S2053"/>
  <c r="T2053"/>
  <c r="AB2053"/>
  <c r="S2049"/>
  <c r="T2049"/>
  <c r="AB2049"/>
  <c r="S2045"/>
  <c r="T2045"/>
  <c r="AB2045"/>
  <c r="S2041"/>
  <c r="T2041"/>
  <c r="AB2041"/>
  <c r="S2037"/>
  <c r="T2037"/>
  <c r="AB2037"/>
  <c r="S2033"/>
  <c r="T2033"/>
  <c r="AB2033"/>
  <c r="S2029"/>
  <c r="T2029"/>
  <c r="S2025"/>
  <c r="T2025"/>
  <c r="AB2025"/>
  <c r="S2021"/>
  <c r="T2021"/>
  <c r="AB2021"/>
  <c r="S2017"/>
  <c r="T2017"/>
  <c r="AB2017"/>
  <c r="S2013"/>
  <c r="T2013"/>
  <c r="S2009"/>
  <c r="T2009"/>
  <c r="AB2009"/>
  <c r="S2005"/>
  <c r="T2005"/>
  <c r="AB2005"/>
  <c r="T2001"/>
  <c r="S2001"/>
  <c r="AB2001"/>
  <c r="S1997"/>
  <c r="T1997"/>
  <c r="AB1997"/>
  <c r="S1993"/>
  <c r="T1993"/>
  <c r="AB1993"/>
  <c r="S1989"/>
  <c r="T1989"/>
  <c r="AB1989"/>
  <c r="S1985"/>
  <c r="T1985"/>
  <c r="AB1985"/>
  <c r="S1981"/>
  <c r="T1981"/>
  <c r="AB1981"/>
  <c r="S1977"/>
  <c r="T1977"/>
  <c r="AB1977"/>
  <c r="S1973"/>
  <c r="T1973"/>
  <c r="AB1973"/>
  <c r="S1969"/>
  <c r="T1969"/>
  <c r="AB1969"/>
  <c r="S1965"/>
  <c r="T1965"/>
  <c r="AB1965"/>
  <c r="S1961"/>
  <c r="T1961"/>
  <c r="AB1961"/>
  <c r="S1957"/>
  <c r="T1957"/>
  <c r="AB1957"/>
  <c r="S1953"/>
  <c r="T1953"/>
  <c r="AB1953"/>
  <c r="S1949"/>
  <c r="T1949"/>
  <c r="S1945"/>
  <c r="T1945"/>
  <c r="AB1945"/>
  <c r="S1941"/>
  <c r="T1941"/>
  <c r="AB1941"/>
  <c r="S1937"/>
  <c r="T1937"/>
  <c r="AB1937"/>
  <c r="S1933"/>
  <c r="T1933"/>
  <c r="AB1933"/>
  <c r="S1929"/>
  <c r="T1929"/>
  <c r="AB1929"/>
  <c r="S1925"/>
  <c r="T1925"/>
  <c r="AB1925"/>
  <c r="S1921"/>
  <c r="T1921"/>
  <c r="AB1921"/>
  <c r="S1917"/>
  <c r="T1917"/>
  <c r="AB1917"/>
  <c r="S1913"/>
  <c r="T1913"/>
  <c r="AB1913"/>
  <c r="S1909"/>
  <c r="T1909"/>
  <c r="AB1909"/>
  <c r="S1905"/>
  <c r="T1905"/>
  <c r="AB1905"/>
  <c r="S1901"/>
  <c r="T1901"/>
  <c r="S1897"/>
  <c r="T1897"/>
  <c r="AB1897"/>
  <c r="S1893"/>
  <c r="T1893"/>
  <c r="AB1893"/>
  <c r="S1889"/>
  <c r="T1889"/>
  <c r="AB1889"/>
  <c r="S1885"/>
  <c r="T1885"/>
  <c r="S1881"/>
  <c r="T1881"/>
  <c r="AB1881"/>
  <c r="S1877"/>
  <c r="T1877"/>
  <c r="AB1877"/>
  <c r="S1873"/>
  <c r="T1873"/>
  <c r="AB1873"/>
  <c r="S1869"/>
  <c r="T1869"/>
  <c r="AB1869"/>
  <c r="S1865"/>
  <c r="T1865"/>
  <c r="AB1865"/>
  <c r="S1861"/>
  <c r="T1861"/>
  <c r="AB1861"/>
  <c r="S1857"/>
  <c r="T1857"/>
  <c r="AB1857"/>
  <c r="S1853"/>
  <c r="T1853"/>
  <c r="AB1853"/>
  <c r="S1849"/>
  <c r="T1849"/>
  <c r="AB1849"/>
  <c r="S1845"/>
  <c r="T1845"/>
  <c r="AB1845"/>
  <c r="S1841"/>
  <c r="T1841"/>
  <c r="AB1841"/>
  <c r="S1837"/>
  <c r="T1837"/>
  <c r="AB1837"/>
  <c r="S1833"/>
  <c r="T1833"/>
  <c r="AB1833"/>
  <c r="S1829"/>
  <c r="T1829"/>
  <c r="AB1829"/>
  <c r="S1825"/>
  <c r="T1825"/>
  <c r="S1821"/>
  <c r="T1821"/>
  <c r="S1817"/>
  <c r="T1817"/>
  <c r="AB1817"/>
  <c r="S1813"/>
  <c r="T1813"/>
  <c r="AB1813"/>
  <c r="S1809"/>
  <c r="T1809"/>
  <c r="AB1809"/>
  <c r="S1805"/>
  <c r="T1805"/>
  <c r="AB1805"/>
  <c r="S1801"/>
  <c r="T1801"/>
  <c r="AB1801"/>
  <c r="S1797"/>
  <c r="T1797"/>
  <c r="AB1797"/>
  <c r="S1793"/>
  <c r="T1793"/>
  <c r="AB1793"/>
  <c r="S1789"/>
  <c r="T1789"/>
  <c r="S1785"/>
  <c r="T1785"/>
  <c r="S1781"/>
  <c r="T1781"/>
  <c r="S1777"/>
  <c r="T1777"/>
  <c r="AB1777"/>
  <c r="S1773"/>
  <c r="T1773"/>
  <c r="S1769"/>
  <c r="T1769"/>
  <c r="AB1769"/>
  <c r="S1765"/>
  <c r="T1765"/>
  <c r="AB1765"/>
  <c r="S1761"/>
  <c r="T1761"/>
  <c r="AB1761"/>
  <c r="S1757"/>
  <c r="T1757"/>
  <c r="S1753"/>
  <c r="T1753"/>
  <c r="AB1753"/>
  <c r="S1749"/>
  <c r="T1749"/>
  <c r="AB1749"/>
  <c r="S1745"/>
  <c r="T1745"/>
  <c r="AB1745"/>
  <c r="S1741"/>
  <c r="T1741"/>
  <c r="AB1741"/>
  <c r="S1737"/>
  <c r="T1737"/>
  <c r="AB1737"/>
  <c r="S1733"/>
  <c r="T1733"/>
  <c r="AB1733"/>
  <c r="S1729"/>
  <c r="T1729"/>
  <c r="AB1729"/>
  <c r="S1725"/>
  <c r="T1725"/>
  <c r="AB1725"/>
  <c r="S1721"/>
  <c r="T1721"/>
  <c r="S1717"/>
  <c r="T1717"/>
  <c r="S1713"/>
  <c r="T1713"/>
  <c r="AB1713"/>
  <c r="S1709"/>
  <c r="T1709"/>
  <c r="AB1709"/>
  <c r="S1705"/>
  <c r="T1705"/>
  <c r="AB1705"/>
  <c r="S1701"/>
  <c r="T1701"/>
  <c r="AB1701"/>
  <c r="S1697"/>
  <c r="T1697"/>
  <c r="S1693"/>
  <c r="T1693"/>
  <c r="S1689"/>
  <c r="T1689"/>
  <c r="AB1689"/>
  <c r="S1685"/>
  <c r="T1685"/>
  <c r="AB1685"/>
  <c r="S1681"/>
  <c r="T1681"/>
  <c r="AB1681"/>
  <c r="S1677"/>
  <c r="T1677"/>
  <c r="AB1677"/>
  <c r="S1673"/>
  <c r="T1673"/>
  <c r="AB1673"/>
  <c r="S1669"/>
  <c r="T1669"/>
  <c r="AB1669"/>
  <c r="S1665"/>
  <c r="T1665"/>
  <c r="S1661"/>
  <c r="T1661"/>
  <c r="S1657"/>
  <c r="T1657"/>
  <c r="S1653"/>
  <c r="T1653"/>
  <c r="AB1653"/>
  <c r="S1649"/>
  <c r="T1649"/>
  <c r="AB1649"/>
  <c r="S1645"/>
  <c r="T1645"/>
  <c r="S1641"/>
  <c r="T1641"/>
  <c r="AB1641"/>
  <c r="S1637"/>
  <c r="T1637"/>
  <c r="AB1637"/>
  <c r="S1633"/>
  <c r="T1633"/>
  <c r="AB1633"/>
  <c r="S1629"/>
  <c r="T1629"/>
  <c r="S1625"/>
  <c r="T1625"/>
  <c r="S1621"/>
  <c r="T1621"/>
  <c r="S1617"/>
  <c r="T1617"/>
  <c r="AB1617"/>
  <c r="S1613"/>
  <c r="T1613"/>
  <c r="AB1613"/>
  <c r="S1609"/>
  <c r="T1609"/>
  <c r="AB1609"/>
  <c r="S1605"/>
  <c r="T1605"/>
  <c r="AB1605"/>
  <c r="S1601"/>
  <c r="T1601"/>
  <c r="S1597"/>
  <c r="T1597"/>
  <c r="S1593"/>
  <c r="T1593"/>
  <c r="AB1593"/>
  <c r="S1589"/>
  <c r="T1589"/>
  <c r="S1585"/>
  <c r="T1585"/>
  <c r="AB1585"/>
  <c r="S1581"/>
  <c r="T1581"/>
  <c r="AB1581"/>
  <c r="S1577"/>
  <c r="T1577"/>
  <c r="AB1577"/>
  <c r="S1573"/>
  <c r="T1573"/>
  <c r="AB1573"/>
  <c r="S1569"/>
  <c r="T1569"/>
  <c r="S1565"/>
  <c r="T1565"/>
  <c r="S1561"/>
  <c r="T1561"/>
  <c r="S1557"/>
  <c r="T1557"/>
  <c r="S1553"/>
  <c r="T1553"/>
  <c r="AB1553"/>
  <c r="S1549"/>
  <c r="T1549"/>
  <c r="AB1549"/>
  <c r="S1545"/>
  <c r="T1545"/>
  <c r="AB1545"/>
  <c r="S1541"/>
  <c r="T1541"/>
  <c r="AB1541"/>
  <c r="S1537"/>
  <c r="T1537"/>
  <c r="S1533"/>
  <c r="T1533"/>
  <c r="S1529"/>
  <c r="T1529"/>
  <c r="S1525"/>
  <c r="T1525"/>
  <c r="AB1525"/>
  <c r="S1521"/>
  <c r="T1521"/>
  <c r="AB1521"/>
  <c r="S1517"/>
  <c r="T1517"/>
  <c r="AB1517"/>
  <c r="S1513"/>
  <c r="T1513"/>
  <c r="AB1513"/>
  <c r="S1509"/>
  <c r="T1509"/>
  <c r="AB1509"/>
  <c r="S1505"/>
  <c r="T1505"/>
  <c r="AB1505"/>
  <c r="S1501"/>
  <c r="T1501"/>
  <c r="S1497"/>
  <c r="T1497"/>
  <c r="S1493"/>
  <c r="T1493"/>
  <c r="S1489"/>
  <c r="T1489"/>
  <c r="AB1489"/>
  <c r="S1485"/>
  <c r="T1485"/>
  <c r="AB1485"/>
  <c r="S1481"/>
  <c r="T1481"/>
  <c r="AB1481"/>
  <c r="S1477"/>
  <c r="T1477"/>
  <c r="AB1477"/>
  <c r="S1473"/>
  <c r="T1473"/>
  <c r="S1469"/>
  <c r="T1469"/>
  <c r="S1465"/>
  <c r="T1465"/>
  <c r="AB1465"/>
  <c r="S1461"/>
  <c r="T1461"/>
  <c r="AB1461"/>
  <c r="S1457"/>
  <c r="T1457"/>
  <c r="AB1457"/>
  <c r="S1453"/>
  <c r="T1453"/>
  <c r="AB1453"/>
  <c r="S1449"/>
  <c r="T1449"/>
  <c r="AB1449"/>
  <c r="S1445"/>
  <c r="T1445"/>
  <c r="AB1445"/>
  <c r="S1441"/>
  <c r="T1441"/>
  <c r="S1437"/>
  <c r="T1437"/>
  <c r="S1433"/>
  <c r="T1433"/>
  <c r="S1429"/>
  <c r="T1429"/>
  <c r="S1425"/>
  <c r="T1425"/>
  <c r="AB1425"/>
  <c r="S1421"/>
  <c r="T1421"/>
  <c r="AB1421"/>
  <c r="S1417"/>
  <c r="T1417"/>
  <c r="AB1417"/>
  <c r="S1413"/>
  <c r="T1413"/>
  <c r="AB1413"/>
  <c r="S1409"/>
  <c r="T1409"/>
  <c r="S1405"/>
  <c r="T1405"/>
  <c r="S1401"/>
  <c r="T1401"/>
  <c r="S1397"/>
  <c r="T1397"/>
  <c r="AB1397"/>
  <c r="S1393"/>
  <c r="T1393"/>
  <c r="AB1393"/>
  <c r="S1389"/>
  <c r="T1389"/>
  <c r="S1385"/>
  <c r="T1385"/>
  <c r="AB1385"/>
  <c r="S1381"/>
  <c r="T1381"/>
  <c r="AB1381"/>
  <c r="S1377"/>
  <c r="T1377"/>
  <c r="AB1377"/>
  <c r="S1373"/>
  <c r="T1373"/>
  <c r="AB1373"/>
  <c r="S1369"/>
  <c r="T1369"/>
  <c r="S1365"/>
  <c r="T1365"/>
  <c r="S1361"/>
  <c r="T1361"/>
  <c r="AB1361"/>
  <c r="S1357"/>
  <c r="T1357"/>
  <c r="AB1357"/>
  <c r="S1353"/>
  <c r="T1353"/>
  <c r="S1349"/>
  <c r="T1349"/>
  <c r="S1345"/>
  <c r="T1345"/>
  <c r="S1341"/>
  <c r="T1341"/>
  <c r="AB1341"/>
  <c r="S1337"/>
  <c r="T1337"/>
  <c r="S1333"/>
  <c r="T1333"/>
  <c r="AB1333"/>
  <c r="S1329"/>
  <c r="T1329"/>
  <c r="AB1329"/>
  <c r="S1325"/>
  <c r="T1325"/>
  <c r="AB1325"/>
  <c r="S1321"/>
  <c r="T1321"/>
  <c r="AB1321"/>
  <c r="S1317"/>
  <c r="T1317"/>
  <c r="AB1317"/>
  <c r="S1313"/>
  <c r="T1313"/>
  <c r="AB1313"/>
  <c r="S1309"/>
  <c r="T1309"/>
  <c r="AB1309"/>
  <c r="S1305"/>
  <c r="T1305"/>
  <c r="AB1305"/>
  <c r="S1301"/>
  <c r="T1301"/>
  <c r="S1297"/>
  <c r="T1297"/>
  <c r="S1293"/>
  <c r="T1293"/>
  <c r="AB1293"/>
  <c r="S1289"/>
  <c r="T1289"/>
  <c r="AB1289"/>
  <c r="S1285"/>
  <c r="T1285"/>
  <c r="AB1285"/>
  <c r="S1281"/>
  <c r="T1281"/>
  <c r="AB1281"/>
  <c r="S1277"/>
  <c r="T1277"/>
  <c r="AB1277"/>
  <c r="S1273"/>
  <c r="T1273"/>
  <c r="S1269"/>
  <c r="T1269"/>
  <c r="S1265"/>
  <c r="T1265"/>
  <c r="AB1265"/>
  <c r="S1261"/>
  <c r="T1261"/>
  <c r="AB1261"/>
  <c r="S1257"/>
  <c r="T1257"/>
  <c r="AB1257"/>
  <c r="S1253"/>
  <c r="T1253"/>
  <c r="S1249"/>
  <c r="T1249"/>
  <c r="AB1249"/>
  <c r="F1017"/>
  <c r="F1071"/>
  <c r="J1215"/>
  <c r="I1778"/>
  <c r="F1144"/>
  <c r="R1144"/>
  <c r="G1066"/>
  <c r="H1097"/>
  <c r="J1144"/>
  <c r="J1778"/>
  <c r="A51" i="2"/>
  <c r="B21" i="4"/>
  <c r="A12" i="6" s="1"/>
  <c r="C26" i="3"/>
  <c r="A7" i="2"/>
  <c r="A59"/>
  <c r="I42" i="6"/>
  <c r="I53"/>
  <c r="C13" i="3"/>
  <c r="I20" i="6"/>
  <c r="I38"/>
  <c r="J54"/>
  <c r="I25"/>
  <c r="J35"/>
  <c r="I43"/>
  <c r="I36"/>
  <c r="C28" i="3"/>
  <c r="A60" i="2"/>
  <c r="I5" i="6"/>
  <c r="L4" i="5"/>
  <c r="A27" i="2"/>
  <c r="O4" i="5"/>
  <c r="B3" i="3"/>
  <c r="B26" i="4"/>
  <c r="I10" i="6"/>
  <c r="B28" i="4"/>
  <c r="J17" i="6"/>
  <c r="J45"/>
  <c r="A65" i="2"/>
  <c r="I60" i="6"/>
  <c r="J27"/>
  <c r="A54" i="2"/>
  <c r="J46" i="6"/>
  <c r="J21"/>
  <c r="A15" i="2"/>
  <c r="C11" i="3"/>
  <c r="J12" i="6"/>
  <c r="B49" i="1"/>
  <c r="B15" i="4"/>
  <c r="A7" i="6" s="1"/>
  <c r="J51"/>
  <c r="B7" i="4"/>
  <c r="A44" i="2"/>
  <c r="I4" i="8"/>
  <c r="C10" i="3"/>
  <c r="C2"/>
  <c r="J64" i="6"/>
  <c r="J48"/>
  <c r="I55"/>
  <c r="C27" i="3"/>
  <c r="A56" i="2"/>
  <c r="B4" i="5"/>
  <c r="D5" i="7"/>
  <c r="A28" i="2"/>
  <c r="B31" i="3"/>
  <c r="I8" i="6"/>
  <c r="I6"/>
  <c r="A53" i="2"/>
  <c r="I13" i="6"/>
  <c r="A1" i="2"/>
  <c r="J38" i="6"/>
  <c r="B37" i="4"/>
  <c r="A24" i="6" s="1"/>
  <c r="S2492" i="5"/>
  <c r="T2492"/>
  <c r="AB2492"/>
  <c r="S2488"/>
  <c r="T2488"/>
  <c r="AB2488"/>
  <c r="S2484"/>
  <c r="T2484"/>
  <c r="AB2484"/>
  <c r="S2480"/>
  <c r="T2480"/>
  <c r="S2476"/>
  <c r="T2476"/>
  <c r="S2472"/>
  <c r="T2472"/>
  <c r="AB2472"/>
  <c r="S2468"/>
  <c r="T2468"/>
  <c r="AB2468"/>
  <c r="S2464"/>
  <c r="T2464"/>
  <c r="S2460"/>
  <c r="T2460"/>
  <c r="S2456"/>
  <c r="T2456"/>
  <c r="AB2456"/>
  <c r="S2452"/>
  <c r="T2452"/>
  <c r="AB2452"/>
  <c r="S2448"/>
  <c r="T2448"/>
  <c r="S2444"/>
  <c r="T2444"/>
  <c r="S2440"/>
  <c r="T2440"/>
  <c r="AB2440"/>
  <c r="S2436"/>
  <c r="T2436"/>
  <c r="AB2436"/>
  <c r="S2432"/>
  <c r="T2432"/>
  <c r="S2428"/>
  <c r="T2428"/>
  <c r="S2424"/>
  <c r="T2424"/>
  <c r="AB2424"/>
  <c r="S2420"/>
  <c r="T2420"/>
  <c r="S2416"/>
  <c r="T2416"/>
  <c r="S2412"/>
  <c r="T2412"/>
  <c r="S2408"/>
  <c r="T2408"/>
  <c r="AB2408"/>
  <c r="S2404"/>
  <c r="T2404"/>
  <c r="S2400"/>
  <c r="T2400"/>
  <c r="S2396"/>
  <c r="T2396"/>
  <c r="S2392"/>
  <c r="T2392"/>
  <c r="AB2392"/>
  <c r="S2388"/>
  <c r="T2388"/>
  <c r="S2384"/>
  <c r="T2384"/>
  <c r="S2380"/>
  <c r="T2380"/>
  <c r="S2376"/>
  <c r="T2376"/>
  <c r="S2372"/>
  <c r="T2372"/>
  <c r="AB2372"/>
  <c r="S2368"/>
  <c r="T2368"/>
  <c r="S2364"/>
  <c r="T2364"/>
  <c r="S2360"/>
  <c r="T2360"/>
  <c r="AB2360"/>
  <c r="S2356"/>
  <c r="T2356"/>
  <c r="S2352"/>
  <c r="T2352"/>
  <c r="S2348"/>
  <c r="T2348"/>
  <c r="S2344"/>
  <c r="T2344"/>
  <c r="AB2344"/>
  <c r="S2340"/>
  <c r="T2340"/>
  <c r="AB2340"/>
  <c r="S2336"/>
  <c r="T2336"/>
  <c r="S2332"/>
  <c r="T2332"/>
  <c r="S2328"/>
  <c r="T2328"/>
  <c r="AB2328"/>
  <c r="S2324"/>
  <c r="T2324"/>
  <c r="S2320"/>
  <c r="T2320"/>
  <c r="S2316"/>
  <c r="T2316"/>
  <c r="S2312"/>
  <c r="T2312"/>
  <c r="AB2312"/>
  <c r="S2308"/>
  <c r="T2308"/>
  <c r="AB2308"/>
  <c r="S2304"/>
  <c r="T2304"/>
  <c r="S2300"/>
  <c r="T2300"/>
  <c r="S2296"/>
  <c r="T2296"/>
  <c r="S2292"/>
  <c r="T2292"/>
  <c r="S2288"/>
  <c r="T2288"/>
  <c r="S2284"/>
  <c r="T2284"/>
  <c r="S2280"/>
  <c r="T2280"/>
  <c r="AB2280"/>
  <c r="S2276"/>
  <c r="T2276"/>
  <c r="AB2276"/>
  <c r="S2272"/>
  <c r="T2272"/>
  <c r="S2268"/>
  <c r="T2268"/>
  <c r="S2264"/>
  <c r="T2264"/>
  <c r="AB2264"/>
  <c r="S2260"/>
  <c r="T2260"/>
  <c r="S2256"/>
  <c r="T2256"/>
  <c r="S2252"/>
  <c r="T2252"/>
  <c r="S2248"/>
  <c r="T2248"/>
  <c r="S2244"/>
  <c r="T2244"/>
  <c r="AB2244"/>
  <c r="S2240"/>
  <c r="T2240"/>
  <c r="S2236"/>
  <c r="T2236"/>
  <c r="S2232"/>
  <c r="T2232"/>
  <c r="S2228"/>
  <c r="T2228"/>
  <c r="S2224"/>
  <c r="T2224"/>
  <c r="S2220"/>
  <c r="T2220"/>
  <c r="S2216"/>
  <c r="T2216"/>
  <c r="AB2216"/>
  <c r="S2212"/>
  <c r="T2212"/>
  <c r="S2208"/>
  <c r="T2208"/>
  <c r="S2204"/>
  <c r="T2204"/>
  <c r="S2200"/>
  <c r="T2200"/>
  <c r="AB2200"/>
  <c r="S2196"/>
  <c r="T2196"/>
  <c r="S2192"/>
  <c r="T2192"/>
  <c r="S2188"/>
  <c r="T2188"/>
  <c r="S2184"/>
  <c r="T2184"/>
  <c r="AB2184"/>
  <c r="S2180"/>
  <c r="T2180"/>
  <c r="AB2180"/>
  <c r="S2176"/>
  <c r="T2176"/>
  <c r="S2172"/>
  <c r="T2172"/>
  <c r="S2168"/>
  <c r="T2168"/>
  <c r="S2164"/>
  <c r="T2164"/>
  <c r="S2160"/>
  <c r="T2160"/>
  <c r="AB2160"/>
  <c r="S2156"/>
  <c r="T2156"/>
  <c r="S2152"/>
  <c r="T2152"/>
  <c r="S2148"/>
  <c r="T2148"/>
  <c r="S2144"/>
  <c r="T2144"/>
  <c r="AB2144"/>
  <c r="S2140"/>
  <c r="T2140"/>
  <c r="S2136"/>
  <c r="T2136"/>
  <c r="AB2136"/>
  <c r="S2132"/>
  <c r="T2132"/>
  <c r="S2128"/>
  <c r="T2128"/>
  <c r="S2124"/>
  <c r="T2124"/>
  <c r="S2120"/>
  <c r="T2120"/>
  <c r="S2116"/>
  <c r="T2116"/>
  <c r="AB2116"/>
  <c r="S2112"/>
  <c r="T2112"/>
  <c r="AB2112"/>
  <c r="S2108"/>
  <c r="T2108"/>
  <c r="S2104"/>
  <c r="T2104"/>
  <c r="S2100"/>
  <c r="T2100"/>
  <c r="S2096"/>
  <c r="T2096"/>
  <c r="AB2096"/>
  <c r="S2092"/>
  <c r="T2092"/>
  <c r="S2088"/>
  <c r="T2088"/>
  <c r="S2084"/>
  <c r="T2084"/>
  <c r="AB2084"/>
  <c r="S2080"/>
  <c r="T2080"/>
  <c r="AB2080"/>
  <c r="S2076"/>
  <c r="T2076"/>
  <c r="S2072"/>
  <c r="T2072"/>
  <c r="AB2072"/>
  <c r="S2068"/>
  <c r="T2068"/>
  <c r="AB2068"/>
  <c r="S2064"/>
  <c r="T2064"/>
  <c r="AB2064"/>
  <c r="S2060"/>
  <c r="T2060"/>
  <c r="S2056"/>
  <c r="T2056"/>
  <c r="AB2056"/>
  <c r="S2052"/>
  <c r="T2052"/>
  <c r="AB2052"/>
  <c r="S2048"/>
  <c r="T2048"/>
  <c r="AB2048"/>
  <c r="S2044"/>
  <c r="T2044"/>
  <c r="S2040"/>
  <c r="T2040"/>
  <c r="S2036"/>
  <c r="T2036"/>
  <c r="S2032"/>
  <c r="T2032"/>
  <c r="AB2032"/>
  <c r="S2028"/>
  <c r="T2028"/>
  <c r="S2024"/>
  <c r="T2024"/>
  <c r="S2020"/>
  <c r="T2020"/>
  <c r="S2016"/>
  <c r="T2016"/>
  <c r="AB2016"/>
  <c r="S2012"/>
  <c r="T2012"/>
  <c r="S2008"/>
  <c r="T2008"/>
  <c r="AB2008"/>
  <c r="S2004"/>
  <c r="T2004"/>
  <c r="AB2004"/>
  <c r="S2000"/>
  <c r="T2000"/>
  <c r="S1996"/>
  <c r="T1996"/>
  <c r="AB1996"/>
  <c r="S1992"/>
  <c r="T1992"/>
  <c r="S1988"/>
  <c r="T1988"/>
  <c r="S1984"/>
  <c r="T1984"/>
  <c r="AB1984"/>
  <c r="S1980"/>
  <c r="T1980"/>
  <c r="S1976"/>
  <c r="T1976"/>
  <c r="S1972"/>
  <c r="T1972"/>
  <c r="AB1972"/>
  <c r="S1968"/>
  <c r="T1968"/>
  <c r="S1964"/>
  <c r="T1964"/>
  <c r="AB1964"/>
  <c r="S1960"/>
  <c r="T1960"/>
  <c r="AB1960"/>
  <c r="S1956"/>
  <c r="T1956"/>
  <c r="S1952"/>
  <c r="T1952"/>
  <c r="AB1952"/>
  <c r="S1948"/>
  <c r="T1948"/>
  <c r="S1944"/>
  <c r="T1944"/>
  <c r="AB1944"/>
  <c r="S1940"/>
  <c r="T1940"/>
  <c r="AB1940"/>
  <c r="S1936"/>
  <c r="T1936"/>
  <c r="S1932"/>
  <c r="T1932"/>
  <c r="AB1932"/>
  <c r="S1928"/>
  <c r="T1928"/>
  <c r="S1924"/>
  <c r="T1924"/>
  <c r="S1920"/>
  <c r="T1920"/>
  <c r="AB1920"/>
  <c r="S1916"/>
  <c r="T1916"/>
  <c r="S1912"/>
  <c r="T1912"/>
  <c r="AB1912"/>
  <c r="S1908"/>
  <c r="T1908"/>
  <c r="AB1908"/>
  <c r="S1904"/>
  <c r="T1904"/>
  <c r="S1900"/>
  <c r="T1900"/>
  <c r="AB1900"/>
  <c r="S1896"/>
  <c r="T1896"/>
  <c r="AB1896"/>
  <c r="S1892"/>
  <c r="T1892"/>
  <c r="S1888"/>
  <c r="T1888"/>
  <c r="AB1888"/>
  <c r="S1884"/>
  <c r="T1884"/>
  <c r="S1880"/>
  <c r="T1880"/>
  <c r="AB1880"/>
  <c r="S1876"/>
  <c r="T1876"/>
  <c r="S1872"/>
  <c r="T1872"/>
  <c r="AB1872"/>
  <c r="S1868"/>
  <c r="T1868"/>
  <c r="AB1868"/>
  <c r="S1864"/>
  <c r="T1864"/>
  <c r="S1860"/>
  <c r="T1860"/>
  <c r="S1856"/>
  <c r="T1856"/>
  <c r="AB1856"/>
  <c r="S1852"/>
  <c r="T1852"/>
  <c r="S1848"/>
  <c r="T1848"/>
  <c r="S1844"/>
  <c r="T1844"/>
  <c r="AB1844"/>
  <c r="S1840"/>
  <c r="T1840"/>
  <c r="S1836"/>
  <c r="T1836"/>
  <c r="S1832"/>
  <c r="T1832"/>
  <c r="AB1832"/>
  <c r="S1828"/>
  <c r="T1828"/>
  <c r="S1824"/>
  <c r="T1824"/>
  <c r="AB1824"/>
  <c r="S1820"/>
  <c r="T1820"/>
  <c r="S1816"/>
  <c r="T1816"/>
  <c r="AB1816"/>
  <c r="S1812"/>
  <c r="T1812"/>
  <c r="AB1812"/>
  <c r="S1808"/>
  <c r="T1808"/>
  <c r="AB1808"/>
  <c r="S1804"/>
  <c r="T1804"/>
  <c r="AB1804"/>
  <c r="S1800"/>
  <c r="T1800"/>
  <c r="AB1800"/>
  <c r="S1796"/>
  <c r="T1796"/>
  <c r="S1792"/>
  <c r="T1792"/>
  <c r="AB1792"/>
  <c r="S1788"/>
  <c r="T1788"/>
  <c r="S1784"/>
  <c r="T1784"/>
  <c r="AB1784"/>
  <c r="S1780"/>
  <c r="T1780"/>
  <c r="AB1780"/>
  <c r="S1776"/>
  <c r="T1776"/>
  <c r="AB1776"/>
  <c r="S1772"/>
  <c r="T1772"/>
  <c r="S1768"/>
  <c r="T1768"/>
  <c r="AB1768"/>
  <c r="S1764"/>
  <c r="T1764"/>
  <c r="S1760"/>
  <c r="T1760"/>
  <c r="AB1760"/>
  <c r="S1756"/>
  <c r="T1756"/>
  <c r="S1752"/>
  <c r="T1752"/>
  <c r="AB1752"/>
  <c r="S1748"/>
  <c r="T1748"/>
  <c r="S1744"/>
  <c r="T1744"/>
  <c r="AB1744"/>
  <c r="S1740"/>
  <c r="T1740"/>
  <c r="AB1740"/>
  <c r="S1736"/>
  <c r="T1736"/>
  <c r="AB1736"/>
  <c r="S1732"/>
  <c r="T1732"/>
  <c r="S1728"/>
  <c r="T1728"/>
  <c r="AB1728"/>
  <c r="S1724"/>
  <c r="T1724"/>
  <c r="S1720"/>
  <c r="T1720"/>
  <c r="AB1720"/>
  <c r="S1716"/>
  <c r="T1716"/>
  <c r="AB1716"/>
  <c r="S1712"/>
  <c r="T1712"/>
  <c r="AB1712"/>
  <c r="S1708"/>
  <c r="T1708"/>
  <c r="S1704"/>
  <c r="T1704"/>
  <c r="AB1704"/>
  <c r="S1700"/>
  <c r="T1700"/>
  <c r="S1696"/>
  <c r="T1696"/>
  <c r="AB1696"/>
  <c r="S1692"/>
  <c r="T1692"/>
  <c r="S1688"/>
  <c r="T1688"/>
  <c r="AB1688"/>
  <c r="S1684"/>
  <c r="T1684"/>
  <c r="AB1684"/>
  <c r="S1680"/>
  <c r="T1680"/>
  <c r="AB1680"/>
  <c r="S1676"/>
  <c r="T1676"/>
  <c r="AB1676"/>
  <c r="S1672"/>
  <c r="T1672"/>
  <c r="AB1672"/>
  <c r="S1668"/>
  <c r="T1668"/>
  <c r="S1664"/>
  <c r="T1664"/>
  <c r="AB1664"/>
  <c r="S1660"/>
  <c r="T1660"/>
  <c r="S1656"/>
  <c r="T1656"/>
  <c r="AB1656"/>
  <c r="S1652"/>
  <c r="T1652"/>
  <c r="AB1652"/>
  <c r="S1648"/>
  <c r="T1648"/>
  <c r="AB1648"/>
  <c r="S1644"/>
  <c r="T1644"/>
  <c r="AB1644"/>
  <c r="S1640"/>
  <c r="T1640"/>
  <c r="AB1640"/>
  <c r="S1636"/>
  <c r="T1636"/>
  <c r="S1632"/>
  <c r="T1632"/>
  <c r="AB1632"/>
  <c r="S1628"/>
  <c r="T1628"/>
  <c r="S1624"/>
  <c r="T1624"/>
  <c r="AB1624"/>
  <c r="S1620"/>
  <c r="T1620"/>
  <c r="S1616"/>
  <c r="T1616"/>
  <c r="AB1616"/>
  <c r="S1612"/>
  <c r="T1612"/>
  <c r="S1608"/>
  <c r="T1608"/>
  <c r="AB1608"/>
  <c r="S1604"/>
  <c r="T1604"/>
  <c r="S1600"/>
  <c r="T1600"/>
  <c r="S1596"/>
  <c r="T1596"/>
  <c r="S1592"/>
  <c r="T1592"/>
  <c r="S1588"/>
  <c r="T1588"/>
  <c r="S1584"/>
  <c r="T1584"/>
  <c r="S1580"/>
  <c r="T1580"/>
  <c r="S1576"/>
  <c r="T1576"/>
  <c r="S1572"/>
  <c r="T1572"/>
  <c r="S1568"/>
  <c r="T1568"/>
  <c r="S1564"/>
  <c r="T1564"/>
  <c r="S1560"/>
  <c r="T1560"/>
  <c r="S1556"/>
  <c r="T1556"/>
  <c r="S1552"/>
  <c r="T1552"/>
  <c r="S1548"/>
  <c r="T1548"/>
  <c r="S1544"/>
  <c r="T1544"/>
  <c r="S1540"/>
  <c r="T1540"/>
  <c r="S1536"/>
  <c r="T1536"/>
  <c r="S1532"/>
  <c r="T1532"/>
  <c r="S1528"/>
  <c r="T1528"/>
  <c r="S1524"/>
  <c r="T1524"/>
  <c r="S1520"/>
  <c r="T1520"/>
  <c r="S1516"/>
  <c r="T1516"/>
  <c r="S1512"/>
  <c r="T1512"/>
  <c r="S1508"/>
  <c r="T1508"/>
  <c r="S1504"/>
  <c r="T1504"/>
  <c r="S1500"/>
  <c r="T1500"/>
  <c r="S1496"/>
  <c r="T1496"/>
  <c r="S1492"/>
  <c r="T1492"/>
  <c r="S1488"/>
  <c r="T1488"/>
  <c r="S1484"/>
  <c r="T1484"/>
  <c r="S1480"/>
  <c r="T1480"/>
  <c r="S1476"/>
  <c r="T1476"/>
  <c r="S1472"/>
  <c r="T1472"/>
  <c r="S1468"/>
  <c r="T1468"/>
  <c r="S1464"/>
  <c r="T1464"/>
  <c r="S1460"/>
  <c r="T1460"/>
  <c r="S1456"/>
  <c r="T1456"/>
  <c r="S1452"/>
  <c r="T1452"/>
  <c r="S1448"/>
  <c r="T1448"/>
  <c r="S1444"/>
  <c r="T1444"/>
  <c r="S1440"/>
  <c r="T1440"/>
  <c r="S1436"/>
  <c r="T1436"/>
  <c r="S1432"/>
  <c r="T1432"/>
  <c r="S1428"/>
  <c r="T1428"/>
  <c r="S1424"/>
  <c r="T1424"/>
  <c r="S1420"/>
  <c r="T1420"/>
  <c r="S1416"/>
  <c r="T1416"/>
  <c r="S1412"/>
  <c r="T1412"/>
  <c r="S1408"/>
  <c r="T1408"/>
  <c r="S1404"/>
  <c r="T1404"/>
  <c r="S1400"/>
  <c r="T1400"/>
  <c r="S1396"/>
  <c r="T1396"/>
  <c r="S1392"/>
  <c r="T1392"/>
  <c r="S1388"/>
  <c r="T1388"/>
  <c r="S1384"/>
  <c r="T1384"/>
  <c r="S1380"/>
  <c r="T1380"/>
  <c r="S1376"/>
  <c r="T1376"/>
  <c r="S1372"/>
  <c r="T1372"/>
  <c r="S1368"/>
  <c r="T1368"/>
  <c r="S1364"/>
  <c r="T1364"/>
  <c r="S1360"/>
  <c r="T1360"/>
  <c r="S1356"/>
  <c r="T1356"/>
  <c r="S1352"/>
  <c r="T1352"/>
  <c r="AB1352"/>
  <c r="S1348"/>
  <c r="T1348"/>
  <c r="AB1348"/>
  <c r="S1344"/>
  <c r="T1344"/>
  <c r="S1340"/>
  <c r="T1340"/>
  <c r="S1336"/>
  <c r="T1336"/>
  <c r="S1332"/>
  <c r="T1332"/>
  <c r="S1328"/>
  <c r="T1328"/>
  <c r="S1324"/>
  <c r="T1324"/>
  <c r="S1320"/>
  <c r="T1320"/>
  <c r="S1316"/>
  <c r="T1316"/>
  <c r="AB1316"/>
  <c r="S1312"/>
  <c r="T1312"/>
  <c r="S1308"/>
  <c r="T1308"/>
  <c r="AB1308"/>
  <c r="S1304"/>
  <c r="T1304"/>
  <c r="S1300"/>
  <c r="T1300"/>
  <c r="AB1300"/>
  <c r="S1296"/>
  <c r="T1296"/>
  <c r="S1292"/>
  <c r="T1292"/>
  <c r="S1288"/>
  <c r="T1288"/>
  <c r="S1284"/>
  <c r="T1284"/>
  <c r="AB1284"/>
  <c r="S1280"/>
  <c r="T1280"/>
  <c r="S1276"/>
  <c r="T1276"/>
  <c r="S1272"/>
  <c r="T1272"/>
  <c r="S1268"/>
  <c r="T1268"/>
  <c r="S1264"/>
  <c r="T1264"/>
  <c r="S1260"/>
  <c r="T1260"/>
  <c r="S1256"/>
  <c r="T1256"/>
  <c r="S1252"/>
  <c r="T1252"/>
  <c r="AB1252"/>
  <c r="S1248"/>
  <c r="T1248"/>
  <c r="S1244"/>
  <c r="T1244"/>
  <c r="AB1244"/>
  <c r="S1240"/>
  <c r="T1240"/>
  <c r="S1236"/>
  <c r="T1236"/>
  <c r="AB1236"/>
  <c r="S1232"/>
  <c r="T1232"/>
  <c r="S1228"/>
  <c r="T1228"/>
  <c r="S1224"/>
  <c r="T1224"/>
  <c r="S1220"/>
  <c r="T1220"/>
  <c r="AB1220"/>
  <c r="S1216"/>
  <c r="T1216"/>
  <c r="S1212"/>
  <c r="T1212"/>
  <c r="AB1212"/>
  <c r="S1208"/>
  <c r="T1208"/>
  <c r="S1204"/>
  <c r="T1204"/>
  <c r="S1200"/>
  <c r="T1200"/>
  <c r="S1196"/>
  <c r="T1196"/>
  <c r="S1192"/>
  <c r="T1192"/>
  <c r="S1188"/>
  <c r="T1188"/>
  <c r="AB1188"/>
  <c r="S1184"/>
  <c r="T1184"/>
  <c r="AB1184"/>
  <c r="S1180"/>
  <c r="T1180"/>
  <c r="AB1180"/>
  <c r="S1176"/>
  <c r="T1176"/>
  <c r="S1172"/>
  <c r="T1172"/>
  <c r="AB1172"/>
  <c r="S1168"/>
  <c r="T1168"/>
  <c r="S1164"/>
  <c r="T1164"/>
  <c r="S1160"/>
  <c r="T1160"/>
  <c r="S1156"/>
  <c r="T1156"/>
  <c r="AB1156"/>
  <c r="S1152"/>
  <c r="T1152"/>
  <c r="S1148"/>
  <c r="T1148"/>
  <c r="S1144"/>
  <c r="T1144"/>
  <c r="S1140"/>
  <c r="T1140"/>
  <c r="S1136"/>
  <c r="T1136"/>
  <c r="S1132"/>
  <c r="T1132"/>
  <c r="S1128"/>
  <c r="T1128"/>
  <c r="S1124"/>
  <c r="T1124"/>
  <c r="AB1124"/>
  <c r="S1120"/>
  <c r="T1120"/>
  <c r="S1116"/>
  <c r="T1116"/>
  <c r="S1112"/>
  <c r="T1112"/>
  <c r="S1108"/>
  <c r="T1108"/>
  <c r="AB1108"/>
  <c r="S1104"/>
  <c r="T1104"/>
  <c r="S1100"/>
  <c r="T1100"/>
  <c r="S1096"/>
  <c r="T1096"/>
  <c r="S1092"/>
  <c r="T1092"/>
  <c r="AB1092"/>
  <c r="S1088"/>
  <c r="T1088"/>
  <c r="S1084"/>
  <c r="T1084"/>
  <c r="AB1084"/>
  <c r="S1080"/>
  <c r="T1080"/>
  <c r="S1076"/>
  <c r="T1076"/>
  <c r="S1072"/>
  <c r="T1072"/>
  <c r="S1068"/>
  <c r="T1068"/>
  <c r="S1064"/>
  <c r="T1064"/>
  <c r="S1060"/>
  <c r="T1060"/>
  <c r="AB1060"/>
  <c r="S1056"/>
  <c r="T1056"/>
  <c r="S1052"/>
  <c r="T1052"/>
  <c r="AB1052"/>
  <c r="S1048"/>
  <c r="T1048"/>
  <c r="S1044"/>
  <c r="T1044"/>
  <c r="AB1044"/>
  <c r="S1040"/>
  <c r="T1040"/>
  <c r="S1036"/>
  <c r="T1036"/>
  <c r="S1032"/>
  <c r="T1032"/>
  <c r="S1028"/>
  <c r="T1028"/>
  <c r="AB1028"/>
  <c r="S1024"/>
  <c r="T1024"/>
  <c r="S1020"/>
  <c r="T1020"/>
  <c r="S1016"/>
  <c r="T1016"/>
  <c r="AB1016"/>
  <c r="S1012"/>
  <c r="T1012"/>
  <c r="AB1012"/>
  <c r="S1008"/>
  <c r="T1008"/>
  <c r="AB1008"/>
  <c r="S1004"/>
  <c r="T1004"/>
  <c r="AB1004"/>
  <c r="S1000"/>
  <c r="T1000"/>
  <c r="AB1000"/>
  <c r="S996"/>
  <c r="T996"/>
  <c r="AB996"/>
  <c r="S992"/>
  <c r="T992"/>
  <c r="AB992"/>
  <c r="S988"/>
  <c r="T988"/>
  <c r="AB988"/>
  <c r="S984"/>
  <c r="T984"/>
  <c r="AB984"/>
  <c r="S980"/>
  <c r="T980"/>
  <c r="AB980"/>
  <c r="S976"/>
  <c r="T976"/>
  <c r="AB976"/>
  <c r="S972"/>
  <c r="T972"/>
  <c r="AB972"/>
  <c r="S968"/>
  <c r="T968"/>
  <c r="AB968"/>
  <c r="S964"/>
  <c r="T964"/>
  <c r="AB964"/>
  <c r="S960"/>
  <c r="T960"/>
  <c r="S956"/>
  <c r="T956"/>
  <c r="S952"/>
  <c r="T952"/>
  <c r="AB952"/>
  <c r="S948"/>
  <c r="T948"/>
  <c r="AB948"/>
  <c r="S944"/>
  <c r="T944"/>
  <c r="AB944"/>
  <c r="S940"/>
  <c r="T940"/>
  <c r="AB940"/>
  <c r="S936"/>
  <c r="T936"/>
  <c r="AB936"/>
  <c r="S932"/>
  <c r="T932"/>
  <c r="AB932"/>
  <c r="S928"/>
  <c r="T928"/>
  <c r="AB928"/>
  <c r="S924"/>
  <c r="T924"/>
  <c r="AB924"/>
  <c r="S920"/>
  <c r="T920"/>
  <c r="AB920"/>
  <c r="S916"/>
  <c r="T916"/>
  <c r="AB916"/>
  <c r="S912"/>
  <c r="T912"/>
  <c r="AB912"/>
  <c r="S908"/>
  <c r="T908"/>
  <c r="AB908"/>
  <c r="S904"/>
  <c r="T904"/>
  <c r="AB904"/>
  <c r="S900"/>
  <c r="T900"/>
  <c r="AB900"/>
  <c r="S896"/>
  <c r="T896"/>
  <c r="S892"/>
  <c r="T892"/>
  <c r="S888"/>
  <c r="T888"/>
  <c r="AB888"/>
  <c r="S884"/>
  <c r="T884"/>
  <c r="AB884"/>
  <c r="S880"/>
  <c r="T880"/>
  <c r="AB880"/>
  <c r="S876"/>
  <c r="T876"/>
  <c r="AB876"/>
  <c r="S872"/>
  <c r="T872"/>
  <c r="AB872"/>
  <c r="S868"/>
  <c r="T868"/>
  <c r="AB868"/>
  <c r="S864"/>
  <c r="T864"/>
  <c r="S860"/>
  <c r="T860"/>
  <c r="AB860"/>
  <c r="S856"/>
  <c r="T856"/>
  <c r="AB856"/>
  <c r="S852"/>
  <c r="T852"/>
  <c r="AB852"/>
  <c r="S848"/>
  <c r="T848"/>
  <c r="AB848"/>
  <c r="S844"/>
  <c r="T844"/>
  <c r="AB844"/>
  <c r="S840"/>
  <c r="T840"/>
  <c r="S836"/>
  <c r="T836"/>
  <c r="AB836"/>
  <c r="S832"/>
  <c r="T832"/>
  <c r="S828"/>
  <c r="T828"/>
  <c r="S824"/>
  <c r="T824"/>
  <c r="S820"/>
  <c r="T820"/>
  <c r="AB820"/>
  <c r="S816"/>
  <c r="T816"/>
  <c r="AB816"/>
  <c r="S812"/>
  <c r="T812"/>
  <c r="AB812"/>
  <c r="S808"/>
  <c r="T808"/>
  <c r="AB808"/>
  <c r="S804"/>
  <c r="T804"/>
  <c r="AB804"/>
  <c r="S800"/>
  <c r="T800"/>
  <c r="AB800"/>
  <c r="S796"/>
  <c r="T796"/>
  <c r="AB796"/>
  <c r="S792"/>
  <c r="T792"/>
  <c r="AB792"/>
  <c r="S788"/>
  <c r="T788"/>
  <c r="AB788"/>
  <c r="S784"/>
  <c r="T784"/>
  <c r="AB784"/>
  <c r="S780"/>
  <c r="T780"/>
  <c r="AB780"/>
  <c r="S776"/>
  <c r="T776"/>
  <c r="AB776"/>
  <c r="S772"/>
  <c r="T772"/>
  <c r="AB772"/>
  <c r="S768"/>
  <c r="T768"/>
  <c r="S764"/>
  <c r="T764"/>
  <c r="S760"/>
  <c r="T760"/>
  <c r="AB760"/>
  <c r="S756"/>
  <c r="T756"/>
  <c r="AB756"/>
  <c r="S752"/>
  <c r="T752"/>
  <c r="AB752"/>
  <c r="S748"/>
  <c r="T748"/>
  <c r="AB748"/>
  <c r="S744"/>
  <c r="T744"/>
  <c r="AB744"/>
  <c r="S740"/>
  <c r="T740"/>
  <c r="AB740"/>
  <c r="S736"/>
  <c r="T736"/>
  <c r="AB736"/>
  <c r="S732"/>
  <c r="T732"/>
  <c r="AB732"/>
  <c r="S728"/>
  <c r="T728"/>
  <c r="AB728"/>
  <c r="S724"/>
  <c r="T724"/>
  <c r="AB724"/>
  <c r="S720"/>
  <c r="T720"/>
  <c r="AB720"/>
  <c r="S716"/>
  <c r="T716"/>
  <c r="AB716"/>
  <c r="S712"/>
  <c r="T712"/>
  <c r="AB712"/>
  <c r="S708"/>
  <c r="T708"/>
  <c r="AB708"/>
  <c r="S704"/>
  <c r="T704"/>
  <c r="S700"/>
  <c r="T700"/>
  <c r="S696"/>
  <c r="T696"/>
  <c r="AB696"/>
  <c r="S692"/>
  <c r="T692"/>
  <c r="AB692"/>
  <c r="S688"/>
  <c r="T688"/>
  <c r="AB688"/>
  <c r="S684"/>
  <c r="T684"/>
  <c r="AB684"/>
  <c r="S680"/>
  <c r="T680"/>
  <c r="AB680"/>
  <c r="S676"/>
  <c r="T676"/>
  <c r="AB676"/>
  <c r="S672"/>
  <c r="T672"/>
  <c r="AB672"/>
  <c r="S668"/>
  <c r="T668"/>
  <c r="AB668"/>
  <c r="S664"/>
  <c r="T664"/>
  <c r="AB664"/>
  <c r="S660"/>
  <c r="T660"/>
  <c r="AB660"/>
  <c r="S656"/>
  <c r="T656"/>
  <c r="AB656"/>
  <c r="S652"/>
  <c r="T652"/>
  <c r="AB652"/>
  <c r="T648"/>
  <c r="S648"/>
  <c r="AB648"/>
  <c r="S644"/>
  <c r="T644"/>
  <c r="AB644"/>
  <c r="T640"/>
  <c r="S640"/>
  <c r="S636"/>
  <c r="T636"/>
  <c r="S632"/>
  <c r="T632"/>
  <c r="AB632"/>
  <c r="S628"/>
  <c r="T628"/>
  <c r="AB628"/>
  <c r="S624"/>
  <c r="T624"/>
  <c r="AB624"/>
  <c r="S620"/>
  <c r="T620"/>
  <c r="S616"/>
  <c r="T616"/>
  <c r="S612"/>
  <c r="T612"/>
  <c r="AB612"/>
  <c r="S608"/>
  <c r="T608"/>
  <c r="AB608"/>
  <c r="S604"/>
  <c r="T604"/>
  <c r="AB604"/>
  <c r="S600"/>
  <c r="T600"/>
  <c r="AB600"/>
  <c r="S596"/>
  <c r="T596"/>
  <c r="AB596"/>
  <c r="S592"/>
  <c r="T592"/>
  <c r="AB592"/>
  <c r="S588"/>
  <c r="T588"/>
  <c r="AB588"/>
  <c r="S584"/>
  <c r="T584"/>
  <c r="S580"/>
  <c r="T580"/>
  <c r="S576"/>
  <c r="T576"/>
  <c r="S572"/>
  <c r="T572"/>
  <c r="S568"/>
  <c r="T568"/>
  <c r="AB568"/>
  <c r="S564"/>
  <c r="T564"/>
  <c r="AB564"/>
  <c r="AB1600"/>
  <c r="AB1592"/>
  <c r="AB1552"/>
  <c r="AB1312"/>
  <c r="AB1264"/>
  <c r="AB1200"/>
  <c r="AB1192"/>
  <c r="AB1176"/>
  <c r="AB1064"/>
  <c r="AB1032"/>
  <c r="AB1024"/>
  <c r="AB892"/>
  <c r="AB764"/>
  <c r="AB636"/>
  <c r="G2459"/>
  <c r="G2247"/>
  <c r="G2203"/>
  <c r="G2115"/>
  <c r="S1215"/>
  <c r="T1215"/>
  <c r="S1211"/>
  <c r="T1211"/>
  <c r="S1207"/>
  <c r="T1207"/>
  <c r="S1203"/>
  <c r="T1203"/>
  <c r="S1199"/>
  <c r="T1199"/>
  <c r="S1195"/>
  <c r="T1195"/>
  <c r="S1191"/>
  <c r="T1191"/>
  <c r="S1187"/>
  <c r="T1187"/>
  <c r="S1183"/>
  <c r="T1183"/>
  <c r="S1179"/>
  <c r="T1179"/>
  <c r="S1175"/>
  <c r="T1175"/>
  <c r="S1171"/>
  <c r="T1171"/>
  <c r="S1167"/>
  <c r="T1167"/>
  <c r="S1163"/>
  <c r="T1163"/>
  <c r="S1159"/>
  <c r="T1159"/>
  <c r="S1155"/>
  <c r="T1155"/>
  <c r="S1151"/>
  <c r="T1151"/>
  <c r="S1147"/>
  <c r="T1147"/>
  <c r="S1143"/>
  <c r="T1143"/>
  <c r="S1139"/>
  <c r="T1139"/>
  <c r="S1135"/>
  <c r="T1135"/>
  <c r="S1131"/>
  <c r="T1131"/>
  <c r="S1127"/>
  <c r="T1127"/>
  <c r="S1123"/>
  <c r="T1123"/>
  <c r="S1119"/>
  <c r="T1119"/>
  <c r="S1115"/>
  <c r="T1115"/>
  <c r="S1111"/>
  <c r="T1111"/>
  <c r="S1107"/>
  <c r="T1107"/>
  <c r="S1103"/>
  <c r="T1103"/>
  <c r="S1099"/>
  <c r="T1099"/>
  <c r="S1095"/>
  <c r="T1095"/>
  <c r="S1091"/>
  <c r="T1091"/>
  <c r="S1087"/>
  <c r="T1087"/>
  <c r="S1083"/>
  <c r="T1083"/>
  <c r="S1079"/>
  <c r="T1079"/>
  <c r="S1075"/>
  <c r="T1075"/>
  <c r="S1071"/>
  <c r="T1071"/>
  <c r="S1067"/>
  <c r="T1067"/>
  <c r="S1063"/>
  <c r="T1063"/>
  <c r="S1059"/>
  <c r="T1059"/>
  <c r="S1055"/>
  <c r="T1055"/>
  <c r="S1051"/>
  <c r="T1051"/>
  <c r="S1047"/>
  <c r="T1047"/>
  <c r="S1043"/>
  <c r="T1043"/>
  <c r="S1039"/>
  <c r="T1039"/>
  <c r="S1035"/>
  <c r="T1035"/>
  <c r="S1031"/>
  <c r="T1031"/>
  <c r="S1027"/>
  <c r="T1027"/>
  <c r="S1023"/>
  <c r="T1023"/>
  <c r="S1019"/>
  <c r="T1019"/>
  <c r="S1015"/>
  <c r="T1015"/>
  <c r="S1011"/>
  <c r="T1011"/>
  <c r="S1007"/>
  <c r="T1007"/>
  <c r="S1003"/>
  <c r="T1003"/>
  <c r="S999"/>
  <c r="T999"/>
  <c r="S995"/>
  <c r="T995"/>
  <c r="S991"/>
  <c r="T991"/>
  <c r="S987"/>
  <c r="T987"/>
  <c r="S983"/>
  <c r="T983"/>
  <c r="S979"/>
  <c r="T979"/>
  <c r="T975"/>
  <c r="S975"/>
  <c r="T971"/>
  <c r="S971"/>
  <c r="T967"/>
  <c r="S967"/>
  <c r="T963"/>
  <c r="S963"/>
  <c r="T959"/>
  <c r="S959"/>
  <c r="T955"/>
  <c r="S955"/>
  <c r="T951"/>
  <c r="S951"/>
  <c r="T947"/>
  <c r="S947"/>
  <c r="T943"/>
  <c r="S943"/>
  <c r="T939"/>
  <c r="S939"/>
  <c r="T935"/>
  <c r="S935"/>
  <c r="T931"/>
  <c r="S931"/>
  <c r="T927"/>
  <c r="S927"/>
  <c r="T923"/>
  <c r="S923"/>
  <c r="T919"/>
  <c r="S919"/>
  <c r="T915"/>
  <c r="S915"/>
  <c r="T911"/>
  <c r="S911"/>
  <c r="T907"/>
  <c r="S907"/>
  <c r="T903"/>
  <c r="S903"/>
  <c r="T899"/>
  <c r="S899"/>
  <c r="T895"/>
  <c r="S895"/>
  <c r="T891"/>
  <c r="S891"/>
  <c r="T887"/>
  <c r="S887"/>
  <c r="T883"/>
  <c r="S883"/>
  <c r="T879"/>
  <c r="S879"/>
  <c r="T875"/>
  <c r="S875"/>
  <c r="T871"/>
  <c r="S871"/>
  <c r="T867"/>
  <c r="S867"/>
  <c r="T863"/>
  <c r="S863"/>
  <c r="T859"/>
  <c r="S859"/>
  <c r="T855"/>
  <c r="S855"/>
  <c r="T851"/>
  <c r="S851"/>
  <c r="T847"/>
  <c r="S847"/>
  <c r="T843"/>
  <c r="S843"/>
  <c r="T839"/>
  <c r="S839"/>
  <c r="T835"/>
  <c r="S835"/>
  <c r="T831"/>
  <c r="S831"/>
  <c r="T827"/>
  <c r="S827"/>
  <c r="T823"/>
  <c r="S823"/>
  <c r="T819"/>
  <c r="S819"/>
  <c r="T815"/>
  <c r="S815"/>
  <c r="T811"/>
  <c r="S811"/>
  <c r="T807"/>
  <c r="S807"/>
  <c r="T803"/>
  <c r="S803"/>
  <c r="T799"/>
  <c r="S799"/>
  <c r="T795"/>
  <c r="S795"/>
  <c r="T791"/>
  <c r="S791"/>
  <c r="T787"/>
  <c r="S787"/>
  <c r="T783"/>
  <c r="S783"/>
  <c r="T779"/>
  <c r="S779"/>
  <c r="T775"/>
  <c r="S775"/>
  <c r="T771"/>
  <c r="S771"/>
  <c r="T767"/>
  <c r="S767"/>
  <c r="T763"/>
  <c r="S763"/>
  <c r="T759"/>
  <c r="S759"/>
  <c r="T755"/>
  <c r="S755"/>
  <c r="T751"/>
  <c r="S751"/>
  <c r="T747"/>
  <c r="S747"/>
  <c r="T743"/>
  <c r="S743"/>
  <c r="T739"/>
  <c r="S739"/>
  <c r="T735"/>
  <c r="S735"/>
  <c r="T731"/>
  <c r="S731"/>
  <c r="T727"/>
  <c r="S727"/>
  <c r="T723"/>
  <c r="S723"/>
  <c r="T719"/>
  <c r="S719"/>
  <c r="T715"/>
  <c r="S715"/>
  <c r="T711"/>
  <c r="S711"/>
  <c r="T707"/>
  <c r="S707"/>
  <c r="T703"/>
  <c r="S703"/>
  <c r="T699"/>
  <c r="S699"/>
  <c r="T695"/>
  <c r="S695"/>
  <c r="T691"/>
  <c r="S691"/>
  <c r="T687"/>
  <c r="S687"/>
  <c r="T683"/>
  <c r="S683"/>
  <c r="T679"/>
  <c r="S679"/>
  <c r="T675"/>
  <c r="S675"/>
  <c r="T671"/>
  <c r="S671"/>
  <c r="T667"/>
  <c r="S667"/>
  <c r="T663"/>
  <c r="S663"/>
  <c r="T659"/>
  <c r="S659"/>
  <c r="T655"/>
  <c r="S655"/>
  <c r="S651"/>
  <c r="T651"/>
  <c r="S647"/>
  <c r="T647"/>
  <c r="S643"/>
  <c r="T643"/>
  <c r="S639"/>
  <c r="T639"/>
  <c r="T635"/>
  <c r="S635"/>
  <c r="T631"/>
  <c r="S631"/>
  <c r="T627"/>
  <c r="S627"/>
  <c r="T623"/>
  <c r="S623"/>
  <c r="T619"/>
  <c r="S619"/>
  <c r="T615"/>
  <c r="S615"/>
  <c r="T611"/>
  <c r="S611"/>
  <c r="T607"/>
  <c r="S607"/>
  <c r="T603"/>
  <c r="S603"/>
  <c r="T599"/>
  <c r="S599"/>
  <c r="T595"/>
  <c r="S595"/>
  <c r="T591"/>
  <c r="S591"/>
  <c r="T587"/>
  <c r="S587"/>
  <c r="T583"/>
  <c r="S583"/>
  <c r="T579"/>
  <c r="S579"/>
  <c r="T575"/>
  <c r="S575"/>
  <c r="T571"/>
  <c r="S571"/>
  <c r="T567"/>
  <c r="S567"/>
  <c r="T563"/>
  <c r="S563"/>
  <c r="AB1556"/>
  <c r="AB1520"/>
  <c r="AB1516"/>
  <c r="AB1504"/>
  <c r="AB1488"/>
  <c r="AB1456"/>
  <c r="AB1452"/>
  <c r="AB1304"/>
  <c r="AB1296"/>
  <c r="AB1288"/>
  <c r="AB1224"/>
  <c r="AB1211"/>
  <c r="AB1203"/>
  <c r="AB1155"/>
  <c r="AB1128"/>
  <c r="AB1112"/>
  <c r="AB1104"/>
  <c r="AB1080"/>
  <c r="AB1056"/>
  <c r="AB1043"/>
  <c r="AB1011"/>
  <c r="AB1003"/>
  <c r="AB995"/>
  <c r="AB987"/>
  <c r="AB979"/>
  <c r="AB971"/>
  <c r="AB963"/>
  <c r="AB951"/>
  <c r="AB943"/>
  <c r="AB935"/>
  <c r="AB927"/>
  <c r="AB919"/>
  <c r="AB911"/>
  <c r="AB903"/>
  <c r="AB896"/>
  <c r="AB891"/>
  <c r="AB883"/>
  <c r="AB875"/>
  <c r="AB867"/>
  <c r="AB859"/>
  <c r="AB851"/>
  <c r="AB843"/>
  <c r="AB835"/>
  <c r="AB823"/>
  <c r="AB815"/>
  <c r="AB807"/>
  <c r="AB799"/>
  <c r="AB791"/>
  <c r="AB783"/>
  <c r="AB775"/>
  <c r="AB768"/>
  <c r="AB763"/>
  <c r="AB755"/>
  <c r="AB747"/>
  <c r="AB739"/>
  <c r="AB731"/>
  <c r="AB723"/>
  <c r="AB715"/>
  <c r="AB707"/>
  <c r="AB695"/>
  <c r="AB687"/>
  <c r="AB679"/>
  <c r="AB671"/>
  <c r="AB663"/>
  <c r="AB655"/>
  <c r="AB647"/>
  <c r="AB640"/>
  <c r="AB635"/>
  <c r="AB627"/>
  <c r="AB619"/>
  <c r="AB611"/>
  <c r="AB603"/>
  <c r="AB595"/>
  <c r="AB587"/>
  <c r="AB579"/>
  <c r="AB567"/>
  <c r="G15" i="6"/>
  <c r="H15" s="1"/>
  <c r="S1190" i="5"/>
  <c r="T1190"/>
  <c r="S1186"/>
  <c r="T1186"/>
  <c r="S1182"/>
  <c r="T1182"/>
  <c r="S1178"/>
  <c r="T1178"/>
  <c r="S1174"/>
  <c r="T1174"/>
  <c r="S1170"/>
  <c r="T1170"/>
  <c r="S1166"/>
  <c r="T1166"/>
  <c r="S1162"/>
  <c r="T1162"/>
  <c r="S1158"/>
  <c r="T1158"/>
  <c r="S1154"/>
  <c r="T1154"/>
  <c r="S1150"/>
  <c r="T1150"/>
  <c r="S1146"/>
  <c r="T1146"/>
  <c r="S1142"/>
  <c r="T1142"/>
  <c r="S1138"/>
  <c r="T1138"/>
  <c r="S1134"/>
  <c r="T1134"/>
  <c r="S1130"/>
  <c r="T1130"/>
  <c r="S1126"/>
  <c r="T1126"/>
  <c r="S1122"/>
  <c r="T1122"/>
  <c r="S1118"/>
  <c r="T1118"/>
  <c r="S1114"/>
  <c r="T1114"/>
  <c r="S1110"/>
  <c r="T1110"/>
  <c r="S1106"/>
  <c r="T1106"/>
  <c r="S1102"/>
  <c r="T1102"/>
  <c r="S1098"/>
  <c r="T1098"/>
  <c r="S1094"/>
  <c r="T1094"/>
  <c r="S1090"/>
  <c r="T1090"/>
  <c r="S1086"/>
  <c r="T1086"/>
  <c r="S1082"/>
  <c r="T1082"/>
  <c r="S1078"/>
  <c r="T1078"/>
  <c r="S1074"/>
  <c r="T1074"/>
  <c r="S1070"/>
  <c r="T1070"/>
  <c r="S1066"/>
  <c r="T1066"/>
  <c r="S1062"/>
  <c r="T1062"/>
  <c r="S1058"/>
  <c r="T1058"/>
  <c r="S1054"/>
  <c r="T1054"/>
  <c r="S1050"/>
  <c r="T1050"/>
  <c r="S1046"/>
  <c r="T1046"/>
  <c r="S1042"/>
  <c r="T1042"/>
  <c r="S1038"/>
  <c r="T1038"/>
  <c r="S1034"/>
  <c r="T1034"/>
  <c r="S1030"/>
  <c r="T1030"/>
  <c r="S1026"/>
  <c r="T1026"/>
  <c r="S1022"/>
  <c r="T1022"/>
  <c r="S1018"/>
  <c r="T1018"/>
  <c r="S1014"/>
  <c r="T1014"/>
  <c r="AB1014"/>
  <c r="S1010"/>
  <c r="T1010"/>
  <c r="AB1010"/>
  <c r="S1006"/>
  <c r="T1006"/>
  <c r="AB1006"/>
  <c r="S1002"/>
  <c r="T1002"/>
  <c r="AB1002"/>
  <c r="S998"/>
  <c r="T998"/>
  <c r="AB998"/>
  <c r="S994"/>
  <c r="T994"/>
  <c r="AB994"/>
  <c r="S990"/>
  <c r="T990"/>
  <c r="AB990"/>
  <c r="S986"/>
  <c r="T986"/>
  <c r="AB986"/>
  <c r="S982"/>
  <c r="T982"/>
  <c r="AB982"/>
  <c r="T978"/>
  <c r="S978"/>
  <c r="AB978"/>
  <c r="S974"/>
  <c r="T974"/>
  <c r="AB974"/>
  <c r="S970"/>
  <c r="T970"/>
  <c r="AB970"/>
  <c r="S966"/>
  <c r="T966"/>
  <c r="AB966"/>
  <c r="S962"/>
  <c r="T962"/>
  <c r="AB962"/>
  <c r="S958"/>
  <c r="T958"/>
  <c r="S954"/>
  <c r="T954"/>
  <c r="AB954"/>
  <c r="S950"/>
  <c r="T950"/>
  <c r="AB950"/>
  <c r="S946"/>
  <c r="T946"/>
  <c r="AB946"/>
  <c r="S942"/>
  <c r="T942"/>
  <c r="AB942"/>
  <c r="S938"/>
  <c r="T938"/>
  <c r="AB938"/>
  <c r="S934"/>
  <c r="T934"/>
  <c r="AB934"/>
  <c r="S930"/>
  <c r="T930"/>
  <c r="AB930"/>
  <c r="S926"/>
  <c r="T926"/>
  <c r="AB926"/>
  <c r="S922"/>
  <c r="T922"/>
  <c r="AB922"/>
  <c r="S918"/>
  <c r="T918"/>
  <c r="AB918"/>
  <c r="S914"/>
  <c r="T914"/>
  <c r="AB914"/>
  <c r="S910"/>
  <c r="T910"/>
  <c r="AB910"/>
  <c r="S906"/>
  <c r="T906"/>
  <c r="AB906"/>
  <c r="S902"/>
  <c r="T902"/>
  <c r="AB902"/>
  <c r="S898"/>
  <c r="T898"/>
  <c r="AB898"/>
  <c r="S894"/>
  <c r="T894"/>
  <c r="AB894"/>
  <c r="S890"/>
  <c r="T890"/>
  <c r="AB890"/>
  <c r="S886"/>
  <c r="T886"/>
  <c r="AB886"/>
  <c r="S882"/>
  <c r="T882"/>
  <c r="AB882"/>
  <c r="S878"/>
  <c r="T878"/>
  <c r="AB878"/>
  <c r="S874"/>
  <c r="T874"/>
  <c r="AB874"/>
  <c r="S870"/>
  <c r="T870"/>
  <c r="AB870"/>
  <c r="S866"/>
  <c r="T866"/>
  <c r="AB866"/>
  <c r="S862"/>
  <c r="T862"/>
  <c r="AB862"/>
  <c r="S858"/>
  <c r="T858"/>
  <c r="AB858"/>
  <c r="S854"/>
  <c r="T854"/>
  <c r="AB854"/>
  <c r="S850"/>
  <c r="T850"/>
  <c r="AB850"/>
  <c r="S846"/>
  <c r="T846"/>
  <c r="AB846"/>
  <c r="S842"/>
  <c r="T842"/>
  <c r="AB842"/>
  <c r="S838"/>
  <c r="T838"/>
  <c r="AB838"/>
  <c r="S834"/>
  <c r="T834"/>
  <c r="AB834"/>
  <c r="S830"/>
  <c r="T830"/>
  <c r="AB830"/>
  <c r="S826"/>
  <c r="T826"/>
  <c r="AB826"/>
  <c r="S822"/>
  <c r="T822"/>
  <c r="AB822"/>
  <c r="S818"/>
  <c r="T818"/>
  <c r="AB818"/>
  <c r="S814"/>
  <c r="T814"/>
  <c r="AB814"/>
  <c r="S810"/>
  <c r="T810"/>
  <c r="AB810"/>
  <c r="S806"/>
  <c r="T806"/>
  <c r="AB806"/>
  <c r="S802"/>
  <c r="T802"/>
  <c r="S798"/>
  <c r="T798"/>
  <c r="AB798"/>
  <c r="S794"/>
  <c r="T794"/>
  <c r="AB794"/>
  <c r="S790"/>
  <c r="T790"/>
  <c r="AB790"/>
  <c r="S786"/>
  <c r="T786"/>
  <c r="AB786"/>
  <c r="S782"/>
  <c r="T782"/>
  <c r="AB782"/>
  <c r="S778"/>
  <c r="T778"/>
  <c r="AB778"/>
  <c r="S774"/>
  <c r="T774"/>
  <c r="AB774"/>
  <c r="S770"/>
  <c r="T770"/>
  <c r="AB770"/>
  <c r="S766"/>
  <c r="T766"/>
  <c r="AB766"/>
  <c r="S762"/>
  <c r="T762"/>
  <c r="AB762"/>
  <c r="S758"/>
  <c r="T758"/>
  <c r="AB758"/>
  <c r="S754"/>
  <c r="T754"/>
  <c r="AB754"/>
  <c r="S750"/>
  <c r="T750"/>
  <c r="AB750"/>
  <c r="S746"/>
  <c r="T746"/>
  <c r="AB746"/>
  <c r="S742"/>
  <c r="T742"/>
  <c r="AB742"/>
  <c r="S738"/>
  <c r="T738"/>
  <c r="AB738"/>
  <c r="S734"/>
  <c r="T734"/>
  <c r="AB734"/>
  <c r="S730"/>
  <c r="T730"/>
  <c r="S726"/>
  <c r="T726"/>
  <c r="S722"/>
  <c r="T722"/>
  <c r="AB722"/>
  <c r="S718"/>
  <c r="T718"/>
  <c r="S714"/>
  <c r="T714"/>
  <c r="AB714"/>
  <c r="S710"/>
  <c r="T710"/>
  <c r="AB710"/>
  <c r="S706"/>
  <c r="T706"/>
  <c r="AB706"/>
  <c r="S702"/>
  <c r="T702"/>
  <c r="AB702"/>
  <c r="S698"/>
  <c r="T698"/>
  <c r="AB698"/>
  <c r="S694"/>
  <c r="T694"/>
  <c r="AB694"/>
  <c r="S690"/>
  <c r="T690"/>
  <c r="AB690"/>
  <c r="S686"/>
  <c r="T686"/>
  <c r="AB686"/>
  <c r="S682"/>
  <c r="T682"/>
  <c r="AB682"/>
  <c r="S678"/>
  <c r="T678"/>
  <c r="AB678"/>
  <c r="S674"/>
  <c r="T674"/>
  <c r="AB674"/>
  <c r="S670"/>
  <c r="T670"/>
  <c r="AB670"/>
  <c r="S666"/>
  <c r="T666"/>
  <c r="AB666"/>
  <c r="S662"/>
  <c r="T662"/>
  <c r="AB662"/>
  <c r="S658"/>
  <c r="T658"/>
  <c r="AB658"/>
  <c r="S654"/>
  <c r="T654"/>
  <c r="AB654"/>
  <c r="S650"/>
  <c r="T650"/>
  <c r="AB650"/>
  <c r="S646"/>
  <c r="T646"/>
  <c r="AB646"/>
  <c r="S642"/>
  <c r="T642"/>
  <c r="AB642"/>
  <c r="S638"/>
  <c r="T638"/>
  <c r="AB638"/>
  <c r="T634"/>
  <c r="S634"/>
  <c r="AB634"/>
  <c r="S630"/>
  <c r="T630"/>
  <c r="AB630"/>
  <c r="S626"/>
  <c r="T626"/>
  <c r="AB626"/>
  <c r="S622"/>
  <c r="T622"/>
  <c r="S618"/>
  <c r="T618"/>
  <c r="AB618"/>
  <c r="S614"/>
  <c r="T614"/>
  <c r="AB614"/>
  <c r="S610"/>
  <c r="T610"/>
  <c r="AB610"/>
  <c r="S606"/>
  <c r="T606"/>
  <c r="AB606"/>
  <c r="S602"/>
  <c r="T602"/>
  <c r="AB602"/>
  <c r="S598"/>
  <c r="T598"/>
  <c r="S594"/>
  <c r="T594"/>
  <c r="AB594"/>
  <c r="S590"/>
  <c r="T590"/>
  <c r="AB590"/>
  <c r="S586"/>
  <c r="T586"/>
  <c r="AB586"/>
  <c r="S582"/>
  <c r="T582"/>
  <c r="AB582"/>
  <c r="S578"/>
  <c r="T578"/>
  <c r="AB578"/>
  <c r="S574"/>
  <c r="T574"/>
  <c r="AB574"/>
  <c r="S570"/>
  <c r="T570"/>
  <c r="AB570"/>
  <c r="S566"/>
  <c r="T566"/>
  <c r="AB566"/>
  <c r="S562"/>
  <c r="T562"/>
  <c r="AB562"/>
  <c r="AB1584"/>
  <c r="AB1560"/>
  <c r="AB1544"/>
  <c r="AB1536"/>
  <c r="AB1528"/>
  <c r="AB1524"/>
  <c r="AB1492"/>
  <c r="AB1472"/>
  <c r="AB1464"/>
  <c r="AB1460"/>
  <c r="AB1344"/>
  <c r="AB1336"/>
  <c r="AB1328"/>
  <c r="AB1256"/>
  <c r="AB1248"/>
  <c r="AB1208"/>
  <c r="AB1195"/>
  <c r="AB1182"/>
  <c r="AB1168"/>
  <c r="AB1154"/>
  <c r="AB1142"/>
  <c r="AB1131"/>
  <c r="AB1126"/>
  <c r="AB1115"/>
  <c r="AB1102"/>
  <c r="AB1096"/>
  <c r="AB1078"/>
  <c r="AB1072"/>
  <c r="AB1054"/>
  <c r="AB1048"/>
  <c r="AB1042"/>
  <c r="AB1034"/>
  <c r="AB1027"/>
  <c r="AB956"/>
  <c r="AB895"/>
  <c r="AB828"/>
  <c r="AB767"/>
  <c r="AB700"/>
  <c r="AB639"/>
  <c r="AB572"/>
  <c r="S1245"/>
  <c r="T1245"/>
  <c r="S1241"/>
  <c r="T1241"/>
  <c r="S1237"/>
  <c r="T1237"/>
  <c r="S1233"/>
  <c r="T1233"/>
  <c r="S1229"/>
  <c r="T1229"/>
  <c r="S1225"/>
  <c r="T1225"/>
  <c r="S1221"/>
  <c r="T1221"/>
  <c r="S1217"/>
  <c r="T1217"/>
  <c r="S1213"/>
  <c r="T1213"/>
  <c r="S1209"/>
  <c r="T1209"/>
  <c r="S1205"/>
  <c r="T1205"/>
  <c r="S1201"/>
  <c r="T1201"/>
  <c r="S1197"/>
  <c r="T1197"/>
  <c r="S1193"/>
  <c r="T1193"/>
  <c r="S1189"/>
  <c r="T1189"/>
  <c r="S1185"/>
  <c r="T1185"/>
  <c r="S1181"/>
  <c r="T1181"/>
  <c r="S1177"/>
  <c r="T1177"/>
  <c r="S1173"/>
  <c r="T1173"/>
  <c r="S1169"/>
  <c r="T1169"/>
  <c r="S1165"/>
  <c r="T1165"/>
  <c r="S1161"/>
  <c r="T1161"/>
  <c r="S1157"/>
  <c r="T1157"/>
  <c r="S1153"/>
  <c r="T1153"/>
  <c r="S1149"/>
  <c r="T1149"/>
  <c r="S1145"/>
  <c r="T1145"/>
  <c r="S1141"/>
  <c r="T1141"/>
  <c r="S1137"/>
  <c r="T1137"/>
  <c r="S1133"/>
  <c r="T1133"/>
  <c r="S1129"/>
  <c r="T1129"/>
  <c r="S1125"/>
  <c r="T1125"/>
  <c r="S1121"/>
  <c r="T1121"/>
  <c r="S1117"/>
  <c r="T1117"/>
  <c r="S1113"/>
  <c r="T1113"/>
  <c r="S1109"/>
  <c r="T1109"/>
  <c r="S1105"/>
  <c r="T1105"/>
  <c r="S1101"/>
  <c r="T1101"/>
  <c r="S1097"/>
  <c r="T1097"/>
  <c r="S1093"/>
  <c r="T1093"/>
  <c r="S1089"/>
  <c r="T1089"/>
  <c r="S1085"/>
  <c r="T1085"/>
  <c r="S1081"/>
  <c r="T1081"/>
  <c r="S1077"/>
  <c r="T1077"/>
  <c r="S1073"/>
  <c r="T1073"/>
  <c r="S1069"/>
  <c r="T1069"/>
  <c r="S1065"/>
  <c r="T1065"/>
  <c r="S1061"/>
  <c r="T1061"/>
  <c r="S1057"/>
  <c r="T1057"/>
  <c r="S1053"/>
  <c r="T1053"/>
  <c r="S1049"/>
  <c r="T1049"/>
  <c r="S1045"/>
  <c r="T1045"/>
  <c r="S1041"/>
  <c r="T1041"/>
  <c r="S1037"/>
  <c r="T1037"/>
  <c r="S1033"/>
  <c r="T1033"/>
  <c r="S1029"/>
  <c r="T1029"/>
  <c r="S1025"/>
  <c r="T1025"/>
  <c r="S1021"/>
  <c r="T1021"/>
  <c r="S1017"/>
  <c r="T1017"/>
  <c r="S1013"/>
  <c r="T1013"/>
  <c r="S1009"/>
  <c r="T1009"/>
  <c r="S1005"/>
  <c r="T1005"/>
  <c r="S1001"/>
  <c r="T1001"/>
  <c r="S997"/>
  <c r="T997"/>
  <c r="S993"/>
  <c r="T993"/>
  <c r="S989"/>
  <c r="T989"/>
  <c r="S985"/>
  <c r="T985"/>
  <c r="S981"/>
  <c r="T981"/>
  <c r="T977"/>
  <c r="S977"/>
  <c r="T973"/>
  <c r="S973"/>
  <c r="T969"/>
  <c r="S969"/>
  <c r="T965"/>
  <c r="S965"/>
  <c r="T961"/>
  <c r="S961"/>
  <c r="T957"/>
  <c r="S957"/>
  <c r="T953"/>
  <c r="S953"/>
  <c r="T949"/>
  <c r="S949"/>
  <c r="T945"/>
  <c r="S945"/>
  <c r="T941"/>
  <c r="S941"/>
  <c r="T937"/>
  <c r="S937"/>
  <c r="T933"/>
  <c r="S933"/>
  <c r="T929"/>
  <c r="S929"/>
  <c r="T925"/>
  <c r="S925"/>
  <c r="T921"/>
  <c r="S921"/>
  <c r="T917"/>
  <c r="S917"/>
  <c r="T913"/>
  <c r="S913"/>
  <c r="T909"/>
  <c r="S909"/>
  <c r="T905"/>
  <c r="S905"/>
  <c r="T901"/>
  <c r="S901"/>
  <c r="T897"/>
  <c r="S897"/>
  <c r="T893"/>
  <c r="S893"/>
  <c r="T889"/>
  <c r="S889"/>
  <c r="T885"/>
  <c r="S885"/>
  <c r="T881"/>
  <c r="S881"/>
  <c r="T877"/>
  <c r="S877"/>
  <c r="T873"/>
  <c r="S873"/>
  <c r="T869"/>
  <c r="S869"/>
  <c r="T865"/>
  <c r="S865"/>
  <c r="T861"/>
  <c r="S861"/>
  <c r="T857"/>
  <c r="S857"/>
  <c r="T853"/>
  <c r="S853"/>
  <c r="T849"/>
  <c r="S849"/>
  <c r="T845"/>
  <c r="S845"/>
  <c r="T841"/>
  <c r="S841"/>
  <c r="T837"/>
  <c r="S837"/>
  <c r="T833"/>
  <c r="S833"/>
  <c r="T829"/>
  <c r="S829"/>
  <c r="T825"/>
  <c r="S825"/>
  <c r="T821"/>
  <c r="S821"/>
  <c r="T817"/>
  <c r="S817"/>
  <c r="T813"/>
  <c r="S813"/>
  <c r="T809"/>
  <c r="S809"/>
  <c r="T805"/>
  <c r="S805"/>
  <c r="T801"/>
  <c r="S801"/>
  <c r="T797"/>
  <c r="S797"/>
  <c r="T793"/>
  <c r="S793"/>
  <c r="T789"/>
  <c r="S789"/>
  <c r="T785"/>
  <c r="S785"/>
  <c r="T781"/>
  <c r="S781"/>
  <c r="T777"/>
  <c r="S777"/>
  <c r="T773"/>
  <c r="S773"/>
  <c r="T769"/>
  <c r="S769"/>
  <c r="T765"/>
  <c r="S765"/>
  <c r="T761"/>
  <c r="S761"/>
  <c r="T757"/>
  <c r="S757"/>
  <c r="T753"/>
  <c r="S753"/>
  <c r="T749"/>
  <c r="S749"/>
  <c r="T745"/>
  <c r="S745"/>
  <c r="T741"/>
  <c r="S741"/>
  <c r="T737"/>
  <c r="S737"/>
  <c r="T733"/>
  <c r="S733"/>
  <c r="T729"/>
  <c r="S729"/>
  <c r="T725"/>
  <c r="S725"/>
  <c r="T721"/>
  <c r="S721"/>
  <c r="T717"/>
  <c r="S717"/>
  <c r="T713"/>
  <c r="S713"/>
  <c r="T709"/>
  <c r="S709"/>
  <c r="T705"/>
  <c r="S705"/>
  <c r="T701"/>
  <c r="S701"/>
  <c r="T697"/>
  <c r="S697"/>
  <c r="T693"/>
  <c r="S693"/>
  <c r="T689"/>
  <c r="S689"/>
  <c r="T685"/>
  <c r="S685"/>
  <c r="T681"/>
  <c r="S681"/>
  <c r="T677"/>
  <c r="S677"/>
  <c r="T673"/>
  <c r="S673"/>
  <c r="T669"/>
  <c r="S669"/>
  <c r="T665"/>
  <c r="S665"/>
  <c r="T661"/>
  <c r="S661"/>
  <c r="T657"/>
  <c r="S657"/>
  <c r="T653"/>
  <c r="S653"/>
  <c r="S649"/>
  <c r="T649"/>
  <c r="S645"/>
  <c r="T645"/>
  <c r="S641"/>
  <c r="T641"/>
  <c r="S637"/>
  <c r="T637"/>
  <c r="T633"/>
  <c r="S633"/>
  <c r="T629"/>
  <c r="S629"/>
  <c r="T625"/>
  <c r="S625"/>
  <c r="T621"/>
  <c r="S621"/>
  <c r="T617"/>
  <c r="S617"/>
  <c r="T613"/>
  <c r="S613"/>
  <c r="T609"/>
  <c r="S609"/>
  <c r="T605"/>
  <c r="S605"/>
  <c r="T601"/>
  <c r="S601"/>
  <c r="T597"/>
  <c r="S597"/>
  <c r="T593"/>
  <c r="S593"/>
  <c r="T589"/>
  <c r="S589"/>
  <c r="T585"/>
  <c r="S585"/>
  <c r="T581"/>
  <c r="S581"/>
  <c r="T577"/>
  <c r="S577"/>
  <c r="T573"/>
  <c r="S573"/>
  <c r="T569"/>
  <c r="S569"/>
  <c r="T565"/>
  <c r="S565"/>
  <c r="AB1588"/>
  <c r="AB1576"/>
  <c r="AB1568"/>
  <c r="AB1512"/>
  <c r="AB1496"/>
  <c r="AB1480"/>
  <c r="AB1448"/>
  <c r="AB1440"/>
  <c r="AB1320"/>
  <c r="AB1280"/>
  <c r="AB1272"/>
  <c r="AB1240"/>
  <c r="AB1232"/>
  <c r="AB1221"/>
  <c r="AB1216"/>
  <c r="AB1201"/>
  <c r="AB1193"/>
  <c r="AB1187"/>
  <c r="AB1177"/>
  <c r="AB1171"/>
  <c r="AB1165"/>
  <c r="AB1158"/>
  <c r="AB1152"/>
  <c r="AB1141"/>
  <c r="AB1136"/>
  <c r="AB1130"/>
  <c r="AB1125"/>
  <c r="AB1120"/>
  <c r="AB1114"/>
  <c r="AB1107"/>
  <c r="AB1101"/>
  <c r="AB1094"/>
  <c r="AB1086"/>
  <c r="AB1077"/>
  <c r="AB1067"/>
  <c r="AB1058"/>
  <c r="AB1051"/>
  <c r="AB1046"/>
  <c r="AB1040"/>
  <c r="AB1033"/>
  <c r="AB1026"/>
  <c r="AB1015"/>
  <c r="AB1007"/>
  <c r="AB999"/>
  <c r="AB991"/>
  <c r="AB983"/>
  <c r="AB975"/>
  <c r="AB967"/>
  <c r="AB960"/>
  <c r="AB955"/>
  <c r="AB947"/>
  <c r="AB939"/>
  <c r="AB931"/>
  <c r="AB923"/>
  <c r="AB915"/>
  <c r="AB907"/>
  <c r="AB899"/>
  <c r="AB893"/>
  <c r="AB887"/>
  <c r="AB879"/>
  <c r="AB871"/>
  <c r="AB863"/>
  <c r="AB855"/>
  <c r="AB847"/>
  <c r="AB839"/>
  <c r="AB832"/>
  <c r="AB827"/>
  <c r="AB819"/>
  <c r="AB811"/>
  <c r="AB803"/>
  <c r="AB795"/>
  <c r="AB787"/>
  <c r="AB779"/>
  <c r="AB771"/>
  <c r="AB765"/>
  <c r="AB759"/>
  <c r="AB751"/>
  <c r="AB743"/>
  <c r="AB735"/>
  <c r="AB727"/>
  <c r="AB719"/>
  <c r="AB711"/>
  <c r="AB704"/>
  <c r="AB699"/>
  <c r="AB691"/>
  <c r="AB683"/>
  <c r="AB675"/>
  <c r="AB667"/>
  <c r="AB659"/>
  <c r="AB651"/>
  <c r="AB643"/>
  <c r="AB637"/>
  <c r="AB631"/>
  <c r="AB623"/>
  <c r="AB615"/>
  <c r="AB607"/>
  <c r="AB599"/>
  <c r="AB591"/>
  <c r="AB583"/>
  <c r="AB576"/>
  <c r="AB571"/>
  <c r="AB563"/>
  <c r="G2371"/>
  <c r="G2347"/>
  <c r="G2173"/>
  <c r="G2116"/>
  <c r="G2051"/>
  <c r="G2021"/>
  <c r="G1993"/>
  <c r="G1849"/>
  <c r="G1705"/>
  <c r="G1619"/>
  <c r="G1553"/>
  <c r="G1505"/>
  <c r="G1485"/>
  <c r="G1454"/>
  <c r="G1422"/>
  <c r="G1089"/>
  <c r="G989"/>
  <c r="G913"/>
  <c r="G883"/>
  <c r="G607"/>
  <c r="G565"/>
  <c r="G1267"/>
  <c r="G1261"/>
  <c r="G1211"/>
  <c r="G1117"/>
  <c r="G879"/>
  <c r="G855"/>
  <c r="G655"/>
  <c r="G897"/>
  <c r="G679"/>
  <c r="G623"/>
  <c r="G611"/>
  <c r="G749"/>
  <c r="G743"/>
  <c r="G673"/>
  <c r="S560"/>
  <c r="T560"/>
  <c r="S558"/>
  <c r="T558"/>
  <c r="S556"/>
  <c r="T556"/>
  <c r="S554"/>
  <c r="T554"/>
  <c r="S552"/>
  <c r="T552"/>
  <c r="S550"/>
  <c r="T550"/>
  <c r="S548"/>
  <c r="T548"/>
  <c r="S546"/>
  <c r="T546"/>
  <c r="S544"/>
  <c r="T544"/>
  <c r="S542"/>
  <c r="T542"/>
  <c r="S540"/>
  <c r="T540"/>
  <c r="S538"/>
  <c r="T538"/>
  <c r="S536"/>
  <c r="T536"/>
  <c r="S534"/>
  <c r="T534"/>
  <c r="S532"/>
  <c r="T532"/>
  <c r="S530"/>
  <c r="T530"/>
  <c r="S528"/>
  <c r="T528"/>
  <c r="S526"/>
  <c r="T526"/>
  <c r="S524"/>
  <c r="T524"/>
  <c r="S522"/>
  <c r="T522"/>
  <c r="S520"/>
  <c r="T520"/>
  <c r="S518"/>
  <c r="T518"/>
  <c r="S516"/>
  <c r="T516"/>
  <c r="S514"/>
  <c r="T514"/>
  <c r="S512"/>
  <c r="T512"/>
  <c r="S510"/>
  <c r="T510"/>
  <c r="S508"/>
  <c r="T508"/>
  <c r="S506"/>
  <c r="T506"/>
  <c r="S504"/>
  <c r="T504"/>
  <c r="S502"/>
  <c r="T502"/>
  <c r="S500"/>
  <c r="T500"/>
  <c r="S498"/>
  <c r="T498"/>
  <c r="S496"/>
  <c r="T496"/>
  <c r="S494"/>
  <c r="T494"/>
  <c r="S492"/>
  <c r="T492"/>
  <c r="S490"/>
  <c r="T490"/>
  <c r="S488"/>
  <c r="T488"/>
  <c r="S486"/>
  <c r="T486"/>
  <c r="S484"/>
  <c r="T484"/>
  <c r="S482"/>
  <c r="T482"/>
  <c r="S480"/>
  <c r="T480"/>
  <c r="S478"/>
  <c r="T478"/>
  <c r="S476"/>
  <c r="T476"/>
  <c r="S474"/>
  <c r="T474"/>
  <c r="S472"/>
  <c r="T472"/>
  <c r="S470"/>
  <c r="T470"/>
  <c r="S468"/>
  <c r="T468"/>
  <c r="S466"/>
  <c r="T466"/>
  <c r="S464"/>
  <c r="T464"/>
  <c r="S462"/>
  <c r="T462"/>
  <c r="S460"/>
  <c r="T460"/>
  <c r="T458"/>
  <c r="S458"/>
  <c r="T456"/>
  <c r="S456"/>
  <c r="T454"/>
  <c r="S454"/>
  <c r="T452"/>
  <c r="S452"/>
  <c r="T450"/>
  <c r="S450"/>
  <c r="T448"/>
  <c r="S448"/>
  <c r="T446"/>
  <c r="S446"/>
  <c r="T444"/>
  <c r="S444"/>
  <c r="T442"/>
  <c r="S442"/>
  <c r="T440"/>
  <c r="S440"/>
  <c r="T438"/>
  <c r="S438"/>
  <c r="T436"/>
  <c r="S436"/>
  <c r="T434"/>
  <c r="S434"/>
  <c r="T432"/>
  <c r="S432"/>
  <c r="T430"/>
  <c r="S430"/>
  <c r="T428"/>
  <c r="S428"/>
  <c r="T426"/>
  <c r="S426"/>
  <c r="T424"/>
  <c r="S424"/>
  <c r="T422"/>
  <c r="S422"/>
  <c r="T420"/>
  <c r="S420"/>
  <c r="T418"/>
  <c r="S418"/>
  <c r="T416"/>
  <c r="S416"/>
  <c r="T414"/>
  <c r="S414"/>
  <c r="T412"/>
  <c r="S412"/>
  <c r="T410"/>
  <c r="S410"/>
  <c r="T408"/>
  <c r="S408"/>
  <c r="T406"/>
  <c r="S406"/>
  <c r="T404"/>
  <c r="S404"/>
  <c r="T402"/>
  <c r="S402"/>
  <c r="T400"/>
  <c r="S400"/>
  <c r="T398"/>
  <c r="S398"/>
  <c r="T396"/>
  <c r="S396"/>
  <c r="T394"/>
  <c r="S394"/>
  <c r="T392"/>
  <c r="S392"/>
  <c r="T390"/>
  <c r="S390"/>
  <c r="T388"/>
  <c r="S388"/>
  <c r="T386"/>
  <c r="S386"/>
  <c r="T384"/>
  <c r="S384"/>
  <c r="T382"/>
  <c r="S382"/>
  <c r="T380"/>
  <c r="S380"/>
  <c r="T378"/>
  <c r="S378"/>
  <c r="T376"/>
  <c r="S376"/>
  <c r="T374"/>
  <c r="S374"/>
  <c r="T372"/>
  <c r="S372"/>
  <c r="T370"/>
  <c r="S370"/>
  <c r="T368"/>
  <c r="S368"/>
  <c r="T366"/>
  <c r="S366"/>
  <c r="T364"/>
  <c r="S364"/>
  <c r="T362"/>
  <c r="S362"/>
  <c r="T360"/>
  <c r="S360"/>
  <c r="T358"/>
  <c r="S358"/>
  <c r="T356"/>
  <c r="S356"/>
  <c r="T354"/>
  <c r="S354"/>
  <c r="T352"/>
  <c r="S352"/>
  <c r="T350"/>
  <c r="S350"/>
  <c r="T348"/>
  <c r="S348"/>
  <c r="T346"/>
  <c r="S346"/>
  <c r="T344"/>
  <c r="S344"/>
  <c r="T342"/>
  <c r="S342"/>
  <c r="T340"/>
  <c r="S340"/>
  <c r="T338"/>
  <c r="S338"/>
  <c r="T336"/>
  <c r="S336"/>
  <c r="T334"/>
  <c r="S334"/>
  <c r="T332"/>
  <c r="S332"/>
  <c r="T330"/>
  <c r="S330"/>
  <c r="T328"/>
  <c r="S328"/>
  <c r="T326"/>
  <c r="S326"/>
  <c r="T324"/>
  <c r="S324"/>
  <c r="T322"/>
  <c r="S322"/>
  <c r="T320"/>
  <c r="S320"/>
  <c r="T318"/>
  <c r="S318"/>
  <c r="T316"/>
  <c r="S316"/>
  <c r="T314"/>
  <c r="S314"/>
  <c r="T312"/>
  <c r="S312"/>
  <c r="T310"/>
  <c r="S310"/>
  <c r="S308"/>
  <c r="T308"/>
  <c r="S306"/>
  <c r="T306"/>
  <c r="S304"/>
  <c r="T304"/>
  <c r="T302"/>
  <c r="S302"/>
  <c r="S300"/>
  <c r="T300"/>
  <c r="S298"/>
  <c r="T298"/>
  <c r="S296"/>
  <c r="T296"/>
  <c r="T294"/>
  <c r="S294"/>
  <c r="S292"/>
  <c r="T292"/>
  <c r="S290"/>
  <c r="T290"/>
  <c r="S288"/>
  <c r="T288"/>
  <c r="T286"/>
  <c r="S286"/>
  <c r="S284"/>
  <c r="T284"/>
  <c r="S282"/>
  <c r="T282"/>
  <c r="S280"/>
  <c r="T280"/>
  <c r="S278"/>
  <c r="T278"/>
  <c r="S276"/>
  <c r="T276"/>
  <c r="S274"/>
  <c r="T274"/>
  <c r="S272"/>
  <c r="T272"/>
  <c r="S270"/>
  <c r="T270"/>
  <c r="S268"/>
  <c r="T268"/>
  <c r="S266"/>
  <c r="T266"/>
  <c r="S264"/>
  <c r="T264"/>
  <c r="S262"/>
  <c r="T262"/>
  <c r="T561"/>
  <c r="S561"/>
  <c r="T559"/>
  <c r="S559"/>
  <c r="T557"/>
  <c r="S557"/>
  <c r="T555"/>
  <c r="S555"/>
  <c r="T553"/>
  <c r="S553"/>
  <c r="T551"/>
  <c r="S551"/>
  <c r="T549"/>
  <c r="S549"/>
  <c r="T547"/>
  <c r="S547"/>
  <c r="T545"/>
  <c r="S545"/>
  <c r="T543"/>
  <c r="S543"/>
  <c r="T541"/>
  <c r="S541"/>
  <c r="T539"/>
  <c r="S539"/>
  <c r="T537"/>
  <c r="S537"/>
  <c r="T535"/>
  <c r="S535"/>
  <c r="T533"/>
  <c r="S533"/>
  <c r="T531"/>
  <c r="S531"/>
  <c r="T529"/>
  <c r="S529"/>
  <c r="T527"/>
  <c r="S527"/>
  <c r="T525"/>
  <c r="S525"/>
  <c r="T523"/>
  <c r="S523"/>
  <c r="T521"/>
  <c r="S521"/>
  <c r="T519"/>
  <c r="S519"/>
  <c r="T517"/>
  <c r="S517"/>
  <c r="T515"/>
  <c r="S515"/>
  <c r="T513"/>
  <c r="S513"/>
  <c r="T511"/>
  <c r="S511"/>
  <c r="T509"/>
  <c r="S509"/>
  <c r="T507"/>
  <c r="S507"/>
  <c r="T505"/>
  <c r="S505"/>
  <c r="T503"/>
  <c r="S503"/>
  <c r="T501"/>
  <c r="S501"/>
  <c r="T499"/>
  <c r="S499"/>
  <c r="T497"/>
  <c r="S497"/>
  <c r="T495"/>
  <c r="S495"/>
  <c r="T493"/>
  <c r="S493"/>
  <c r="T491"/>
  <c r="S491"/>
  <c r="T489"/>
  <c r="S489"/>
  <c r="T487"/>
  <c r="S487"/>
  <c r="T485"/>
  <c r="S485"/>
  <c r="S483"/>
  <c r="T483"/>
  <c r="S481"/>
  <c r="T481"/>
  <c r="S479"/>
  <c r="T479"/>
  <c r="T477"/>
  <c r="S477"/>
  <c r="S475"/>
  <c r="T475"/>
  <c r="S473"/>
  <c r="T473"/>
  <c r="S471"/>
  <c r="T471"/>
  <c r="T469"/>
  <c r="S469"/>
  <c r="S467"/>
  <c r="T467"/>
  <c r="S465"/>
  <c r="T465"/>
  <c r="S463"/>
  <c r="T463"/>
  <c r="T461"/>
  <c r="S461"/>
  <c r="S459"/>
  <c r="T459"/>
  <c r="S457"/>
  <c r="T457"/>
  <c r="S455"/>
  <c r="T455"/>
  <c r="S453"/>
  <c r="T453"/>
  <c r="S451"/>
  <c r="T451"/>
  <c r="S449"/>
  <c r="T449"/>
  <c r="S447"/>
  <c r="T447"/>
  <c r="S445"/>
  <c r="T445"/>
  <c r="S443"/>
  <c r="T443"/>
  <c r="S441"/>
  <c r="T441"/>
  <c r="S439"/>
  <c r="T439"/>
  <c r="S437"/>
  <c r="T437"/>
  <c r="S435"/>
  <c r="T435"/>
  <c r="S433"/>
  <c r="T433"/>
  <c r="S431"/>
  <c r="T431"/>
  <c r="S429"/>
  <c r="T429"/>
  <c r="S427"/>
  <c r="T427"/>
  <c r="S425"/>
  <c r="T425"/>
  <c r="S423"/>
  <c r="T423"/>
  <c r="S421"/>
  <c r="T421"/>
  <c r="S419"/>
  <c r="T419"/>
  <c r="S417"/>
  <c r="T417"/>
  <c r="S415"/>
  <c r="T415"/>
  <c r="S413"/>
  <c r="T413"/>
  <c r="S411"/>
  <c r="T411"/>
  <c r="S409"/>
  <c r="T409"/>
  <c r="S407"/>
  <c r="T407"/>
  <c r="S405"/>
  <c r="T405"/>
  <c r="S403"/>
  <c r="T403"/>
  <c r="S401"/>
  <c r="T401"/>
  <c r="S399"/>
  <c r="T399"/>
  <c r="S397"/>
  <c r="T397"/>
  <c r="S395"/>
  <c r="T395"/>
  <c r="S393"/>
  <c r="T393"/>
  <c r="S391"/>
  <c r="T391"/>
  <c r="S389"/>
  <c r="T389"/>
  <c r="S387"/>
  <c r="T387"/>
  <c r="S385"/>
  <c r="T385"/>
  <c r="S383"/>
  <c r="T383"/>
  <c r="S381"/>
  <c r="T381"/>
  <c r="S379"/>
  <c r="T379"/>
  <c r="S377"/>
  <c r="T377"/>
  <c r="S375"/>
  <c r="T375"/>
  <c r="S373"/>
  <c r="T373"/>
  <c r="S371"/>
  <c r="T371"/>
  <c r="S369"/>
  <c r="T369"/>
  <c r="S367"/>
  <c r="T367"/>
  <c r="S365"/>
  <c r="T365"/>
  <c r="S363"/>
  <c r="T363"/>
  <c r="S361"/>
  <c r="T361"/>
  <c r="S359"/>
  <c r="T359"/>
  <c r="S357"/>
  <c r="T357"/>
  <c r="S355"/>
  <c r="T355"/>
  <c r="S353"/>
  <c r="T353"/>
  <c r="S351"/>
  <c r="T351"/>
  <c r="S349"/>
  <c r="T349"/>
  <c r="S347"/>
  <c r="T347"/>
  <c r="S345"/>
  <c r="T345"/>
  <c r="S343"/>
  <c r="T343"/>
  <c r="S341"/>
  <c r="T341"/>
  <c r="S339"/>
  <c r="T339"/>
  <c r="S337"/>
  <c r="T337"/>
  <c r="S335"/>
  <c r="T335"/>
  <c r="S333"/>
  <c r="T333"/>
  <c r="S331"/>
  <c r="T331"/>
  <c r="S329"/>
  <c r="T329"/>
  <c r="S327"/>
  <c r="T327"/>
  <c r="S325"/>
  <c r="T325"/>
  <c r="S323"/>
  <c r="T323"/>
  <c r="S321"/>
  <c r="T321"/>
  <c r="S319"/>
  <c r="T319"/>
  <c r="S317"/>
  <c r="T317"/>
  <c r="S315"/>
  <c r="T315"/>
  <c r="S313"/>
  <c r="T313"/>
  <c r="S311"/>
  <c r="T311"/>
  <c r="S309"/>
  <c r="T309"/>
  <c r="S307"/>
  <c r="T307"/>
  <c r="S305"/>
  <c r="T305"/>
  <c r="S303"/>
  <c r="T303"/>
  <c r="S301"/>
  <c r="T301"/>
  <c r="S299"/>
  <c r="T299"/>
  <c r="S297"/>
  <c r="T297"/>
  <c r="S295"/>
  <c r="T295"/>
  <c r="S293"/>
  <c r="T293"/>
  <c r="S291"/>
  <c r="T291"/>
  <c r="S289"/>
  <c r="T289"/>
  <c r="S287"/>
  <c r="T287"/>
  <c r="S285"/>
  <c r="T285"/>
  <c r="S283"/>
  <c r="T283"/>
  <c r="S281"/>
  <c r="T281"/>
  <c r="T279"/>
  <c r="S279"/>
  <c r="T277"/>
  <c r="S277"/>
  <c r="T275"/>
  <c r="S275"/>
  <c r="T273"/>
  <c r="S273"/>
  <c r="T271"/>
  <c r="S271"/>
  <c r="T269"/>
  <c r="S269"/>
  <c r="T267"/>
  <c r="S267"/>
  <c r="T265"/>
  <c r="S265"/>
  <c r="T263"/>
  <c r="S263"/>
  <c r="T261"/>
  <c r="S261"/>
  <c r="T258"/>
  <c r="S257"/>
  <c r="S260"/>
  <c r="S258"/>
  <c r="S256"/>
  <c r="T257"/>
  <c r="T260"/>
  <c r="T256"/>
  <c r="H839" l="1"/>
  <c r="C12" i="6"/>
  <c r="C9"/>
  <c r="C13"/>
  <c r="C7"/>
  <c r="C8"/>
  <c r="C11"/>
  <c r="C10"/>
  <c r="C5"/>
  <c r="G1141" i="5"/>
  <c r="F793"/>
  <c r="I1637"/>
  <c r="H945"/>
  <c r="E945"/>
  <c r="X945" s="1"/>
  <c r="G945"/>
  <c r="J2141"/>
  <c r="H2141"/>
  <c r="G2197"/>
  <c r="F2197"/>
  <c r="I1121"/>
  <c r="E569"/>
  <c r="X569" s="1"/>
  <c r="F1469"/>
  <c r="E669"/>
  <c r="X669" s="1"/>
  <c r="I925"/>
  <c r="J1021"/>
  <c r="H1021"/>
  <c r="E1021"/>
  <c r="X1021" s="1"/>
  <c r="J1469"/>
  <c r="E1521"/>
  <c r="X1521" s="1"/>
  <c r="J1637"/>
  <c r="H1637"/>
  <c r="E1929"/>
  <c r="X1929" s="1"/>
  <c r="R1929"/>
  <c r="F2309"/>
  <c r="I1466"/>
  <c r="G2425"/>
  <c r="F1229"/>
  <c r="I2221"/>
  <c r="R1281"/>
  <c r="E1624"/>
  <c r="X1624" s="1"/>
  <c r="G1556"/>
  <c r="J1728"/>
  <c r="G1004"/>
  <c r="I808"/>
  <c r="I756"/>
  <c r="H700"/>
  <c r="J580"/>
  <c r="G564"/>
  <c r="R964"/>
  <c r="G912"/>
  <c r="G481"/>
  <c r="E505"/>
  <c r="X505" s="1"/>
  <c r="F1692"/>
  <c r="F1444"/>
  <c r="E1052"/>
  <c r="X1052" s="1"/>
  <c r="F505"/>
  <c r="E425"/>
  <c r="X425" s="1"/>
  <c r="E473"/>
  <c r="X473" s="1"/>
  <c r="E533"/>
  <c r="X533" s="1"/>
  <c r="G624"/>
  <c r="E644"/>
  <c r="X644" s="1"/>
  <c r="I652"/>
  <c r="G652"/>
  <c r="J652"/>
  <c r="H680"/>
  <c r="G688"/>
  <c r="E688"/>
  <c r="X688" s="1"/>
  <c r="R688"/>
  <c r="G736"/>
  <c r="F736"/>
  <c r="E736"/>
  <c r="X736" s="1"/>
  <c r="E824"/>
  <c r="X824" s="1"/>
  <c r="G824"/>
  <c r="G856"/>
  <c r="E856"/>
  <c r="X856" s="1"/>
  <c r="F856"/>
  <c r="H904"/>
  <c r="F904"/>
  <c r="J904"/>
  <c r="F920"/>
  <c r="H964"/>
  <c r="F984"/>
  <c r="J984"/>
  <c r="R984"/>
  <c r="F1788"/>
  <c r="H1788"/>
  <c r="G1788"/>
  <c r="R1860"/>
  <c r="I1860"/>
  <c r="E1860"/>
  <c r="X1860" s="1"/>
  <c r="I1272"/>
  <c r="J756"/>
  <c r="G668"/>
  <c r="J425"/>
  <c r="G1444"/>
  <c r="F1052"/>
  <c r="E545"/>
  <c r="X545" s="1"/>
  <c r="R469"/>
  <c r="J469"/>
  <c r="R564"/>
  <c r="R580"/>
  <c r="E580"/>
  <c r="X580" s="1"/>
  <c r="I596"/>
  <c r="H596"/>
  <c r="G596"/>
  <c r="I612"/>
  <c r="F612"/>
  <c r="R612"/>
  <c r="R636"/>
  <c r="J668"/>
  <c r="I668"/>
  <c r="J712"/>
  <c r="E756"/>
  <c r="X756" s="1"/>
  <c r="F756"/>
  <c r="E776"/>
  <c r="X776" s="1"/>
  <c r="J776"/>
  <c r="G808"/>
  <c r="E808"/>
  <c r="X808" s="1"/>
  <c r="R876"/>
  <c r="I876"/>
  <c r="G876"/>
  <c r="F940"/>
  <c r="R940"/>
  <c r="J940"/>
  <c r="G1052"/>
  <c r="G1184"/>
  <c r="J1272"/>
  <c r="H1272"/>
  <c r="R1444"/>
  <c r="R2200"/>
  <c r="F2372"/>
  <c r="F2324"/>
  <c r="H2324"/>
  <c r="E2060"/>
  <c r="X2060" s="1"/>
  <c r="E2324"/>
  <c r="X2324" s="1"/>
  <c r="I2372"/>
  <c r="E2000"/>
  <c r="X2000" s="1"/>
  <c r="G904"/>
  <c r="F493"/>
  <c r="E453"/>
  <c r="X453" s="1"/>
  <c r="J964"/>
  <c r="G2260"/>
  <c r="G2172"/>
  <c r="H595"/>
  <c r="J519"/>
  <c r="F339"/>
  <c r="R963"/>
  <c r="F291"/>
  <c r="E291"/>
  <c r="X291" s="1"/>
  <c r="I291"/>
  <c r="R339"/>
  <c r="J379"/>
  <c r="H379"/>
  <c r="F411"/>
  <c r="H411"/>
  <c r="R519"/>
  <c r="G519"/>
  <c r="I519"/>
  <c r="H787"/>
  <c r="I811"/>
  <c r="J955"/>
  <c r="G963"/>
  <c r="I999"/>
  <c r="F899"/>
  <c r="I1067"/>
  <c r="R1387"/>
  <c r="G1555"/>
  <c r="R1695"/>
  <c r="R2023"/>
  <c r="F2075"/>
  <c r="I2291"/>
  <c r="H2399"/>
  <c r="J636"/>
  <c r="I636"/>
  <c r="I473"/>
  <c r="I545"/>
  <c r="E964"/>
  <c r="X964" s="1"/>
  <c r="R545"/>
  <c r="B33" i="6"/>
  <c r="G33" s="1"/>
  <c r="B28"/>
  <c r="B48"/>
  <c r="B43"/>
  <c r="G43" s="1"/>
  <c r="B45"/>
  <c r="G45" s="1"/>
  <c r="G20"/>
  <c r="H20" s="1"/>
  <c r="B25"/>
  <c r="F25"/>
  <c r="B40"/>
  <c r="G40" s="1"/>
  <c r="F26"/>
  <c r="F36" s="1"/>
  <c r="B30"/>
  <c r="G30" s="1"/>
  <c r="F41"/>
  <c r="B41"/>
  <c r="F63"/>
  <c r="G21"/>
  <c r="H21" s="1"/>
  <c r="B26"/>
  <c r="G26" s="1"/>
  <c r="H26" s="1"/>
  <c r="C26" s="1"/>
  <c r="B36"/>
  <c r="B46"/>
  <c r="G46" s="1"/>
  <c r="G31"/>
  <c r="H22"/>
  <c r="D22" s="1"/>
  <c r="G47"/>
  <c r="G42"/>
  <c r="K65"/>
  <c r="G27"/>
  <c r="H27" s="1"/>
  <c r="G32"/>
  <c r="G38"/>
  <c r="G35"/>
  <c r="G28"/>
  <c r="G41"/>
  <c r="H41" s="1"/>
  <c r="G37"/>
  <c r="G25"/>
  <c r="H25" s="1"/>
  <c r="G48"/>
  <c r="F28"/>
  <c r="C23"/>
  <c r="C18"/>
  <c r="C16"/>
  <c r="G1229" i="5"/>
  <c r="H881"/>
  <c r="F933"/>
  <c r="H1417"/>
  <c r="I1521"/>
  <c r="F1585"/>
  <c r="I1965"/>
  <c r="I2073"/>
  <c r="R1229"/>
  <c r="J2417"/>
  <c r="F881"/>
  <c r="J2189"/>
  <c r="H2441"/>
  <c r="H515"/>
  <c r="G1447"/>
  <c r="J1169"/>
  <c r="G2245"/>
  <c r="H637"/>
  <c r="F637"/>
  <c r="F761"/>
  <c r="J817"/>
  <c r="F961"/>
  <c r="I961"/>
  <c r="J1057"/>
  <c r="I1057"/>
  <c r="G1169"/>
  <c r="G1713"/>
  <c r="R1793"/>
  <c r="H1893"/>
  <c r="G2029"/>
  <c r="F2073"/>
  <c r="E2213"/>
  <c r="X2213" s="1"/>
  <c r="H2245"/>
  <c r="E2297"/>
  <c r="X2297" s="1"/>
  <c r="G2357"/>
  <c r="I1169"/>
  <c r="E961"/>
  <c r="X961" s="1"/>
  <c r="I2029"/>
  <c r="G559"/>
  <c r="J1121"/>
  <c r="I1621"/>
  <c r="R2245"/>
  <c r="E1319"/>
  <c r="X1319" s="1"/>
  <c r="J501"/>
  <c r="H501"/>
  <c r="E445"/>
  <c r="X445" s="1"/>
  <c r="F445"/>
  <c r="R445"/>
  <c r="H445"/>
  <c r="H461"/>
  <c r="I461"/>
  <c r="F461"/>
  <c r="G461"/>
  <c r="J461"/>
  <c r="H487"/>
  <c r="G487"/>
  <c r="J487"/>
  <c r="F487"/>
  <c r="R487"/>
  <c r="E487"/>
  <c r="X487" s="1"/>
  <c r="I501"/>
  <c r="E501"/>
  <c r="X501" s="1"/>
  <c r="F501"/>
  <c r="I525"/>
  <c r="F525"/>
  <c r="H525"/>
  <c r="E525"/>
  <c r="X525" s="1"/>
  <c r="G525"/>
  <c r="R537"/>
  <c r="I537"/>
  <c r="F537"/>
  <c r="H933"/>
  <c r="H549"/>
  <c r="I817"/>
  <c r="I881"/>
  <c r="J1521"/>
  <c r="R1585"/>
  <c r="H1965"/>
  <c r="R1965"/>
  <c r="G2073"/>
  <c r="R2297"/>
  <c r="E2417"/>
  <c r="X2417" s="1"/>
  <c r="F1621"/>
  <c r="I2357"/>
  <c r="R2357"/>
  <c r="H2417"/>
  <c r="I2441"/>
  <c r="E515"/>
  <c r="X515" s="1"/>
  <c r="F515"/>
  <c r="G515"/>
  <c r="I1447"/>
  <c r="E761"/>
  <c r="X761" s="1"/>
  <c r="H1713"/>
  <c r="J637"/>
  <c r="R761"/>
  <c r="F817"/>
  <c r="G961"/>
  <c r="F1057"/>
  <c r="H1169"/>
  <c r="H1229"/>
  <c r="G1417"/>
  <c r="F1713"/>
  <c r="F1793"/>
  <c r="F1893"/>
  <c r="I1893"/>
  <c r="G2189"/>
  <c r="I2213"/>
  <c r="G2213"/>
  <c r="H2297"/>
  <c r="H2357"/>
  <c r="G2441"/>
  <c r="E933"/>
  <c r="X933" s="1"/>
  <c r="R559"/>
  <c r="I559"/>
  <c r="R1121"/>
  <c r="G1121"/>
  <c r="R1521"/>
  <c r="E1585"/>
  <c r="X1585" s="1"/>
  <c r="H761"/>
  <c r="E461"/>
  <c r="X461" s="1"/>
  <c r="H537"/>
  <c r="J549"/>
  <c r="G549"/>
  <c r="J445"/>
  <c r="I549"/>
  <c r="R563"/>
  <c r="G563"/>
  <c r="E563"/>
  <c r="X563" s="1"/>
  <c r="J563"/>
  <c r="H563"/>
  <c r="E579"/>
  <c r="X579" s="1"/>
  <c r="R579"/>
  <c r="I595"/>
  <c r="R595"/>
  <c r="E595"/>
  <c r="X595" s="1"/>
  <c r="F595"/>
  <c r="F615"/>
  <c r="E615"/>
  <c r="X615" s="1"/>
  <c r="H615"/>
  <c r="E647"/>
  <c r="X647" s="1"/>
  <c r="R647"/>
  <c r="G667"/>
  <c r="H667"/>
  <c r="I667"/>
  <c r="J667"/>
  <c r="F667"/>
  <c r="J695"/>
  <c r="R695"/>
  <c r="E695"/>
  <c r="X695" s="1"/>
  <c r="I695"/>
  <c r="I743"/>
  <c r="R743"/>
  <c r="E743"/>
  <c r="X743" s="1"/>
  <c r="H743"/>
  <c r="E779"/>
  <c r="X779" s="1"/>
  <c r="F779"/>
  <c r="R779"/>
  <c r="I779"/>
  <c r="J779"/>
  <c r="H779"/>
  <c r="J799"/>
  <c r="G799"/>
  <c r="F799"/>
  <c r="E799"/>
  <c r="X799" s="1"/>
  <c r="J835"/>
  <c r="R835"/>
  <c r="F835"/>
  <c r="H835"/>
  <c r="I835"/>
  <c r="E835"/>
  <c r="X835" s="1"/>
  <c r="F859"/>
  <c r="I859"/>
  <c r="H859"/>
  <c r="R859"/>
  <c r="J859"/>
  <c r="E859"/>
  <c r="X859" s="1"/>
  <c r="I883"/>
  <c r="R883"/>
  <c r="F883"/>
  <c r="E883"/>
  <c r="X883" s="1"/>
  <c r="J899"/>
  <c r="I899"/>
  <c r="R899"/>
  <c r="H899"/>
  <c r="F915"/>
  <c r="J915"/>
  <c r="R915"/>
  <c r="H915"/>
  <c r="G939"/>
  <c r="E939"/>
  <c r="X939" s="1"/>
  <c r="I955"/>
  <c r="G955"/>
  <c r="H955"/>
  <c r="R955"/>
  <c r="G987"/>
  <c r="F987"/>
  <c r="I987"/>
  <c r="J987"/>
  <c r="H987"/>
  <c r="R987"/>
  <c r="E987"/>
  <c r="X987" s="1"/>
  <c r="R1007"/>
  <c r="I1007"/>
  <c r="H1007"/>
  <c r="F1007"/>
  <c r="G1043"/>
  <c r="H1043"/>
  <c r="F1043"/>
  <c r="R1043"/>
  <c r="I1043"/>
  <c r="J1043"/>
  <c r="I1099"/>
  <c r="J1099"/>
  <c r="F1099"/>
  <c r="J1131"/>
  <c r="E1131"/>
  <c r="X1131" s="1"/>
  <c r="J1211"/>
  <c r="E1211"/>
  <c r="X1211" s="1"/>
  <c r="R1211"/>
  <c r="F1211"/>
  <c r="R1259"/>
  <c r="H1259"/>
  <c r="I1259"/>
  <c r="J1259"/>
  <c r="E1259"/>
  <c r="X1259" s="1"/>
  <c r="F1259"/>
  <c r="J1339"/>
  <c r="I1339"/>
  <c r="R1339"/>
  <c r="G1339"/>
  <c r="G1371"/>
  <c r="H1371"/>
  <c r="E1371"/>
  <c r="X1371" s="1"/>
  <c r="J1371"/>
  <c r="F1463"/>
  <c r="R1463"/>
  <c r="F1495"/>
  <c r="R1495"/>
  <c r="E1495"/>
  <c r="X1495" s="1"/>
  <c r="I1531"/>
  <c r="F1531"/>
  <c r="G1571"/>
  <c r="E1571"/>
  <c r="X1571" s="1"/>
  <c r="I1571"/>
  <c r="R1571"/>
  <c r="H1571"/>
  <c r="H1647"/>
  <c r="G1647"/>
  <c r="G1747"/>
  <c r="E1747"/>
  <c r="X1747" s="1"/>
  <c r="I1811"/>
  <c r="G1811"/>
  <c r="F1811"/>
  <c r="G1907"/>
  <c r="I1907"/>
  <c r="R2011"/>
  <c r="H2011"/>
  <c r="J2127"/>
  <c r="G2127"/>
  <c r="E2179"/>
  <c r="X2179" s="1"/>
  <c r="F2179"/>
  <c r="F2367"/>
  <c r="I2367"/>
  <c r="J2419"/>
  <c r="G2419"/>
  <c r="F2419"/>
  <c r="I616"/>
  <c r="G616"/>
  <c r="H640"/>
  <c r="G640"/>
  <c r="G656"/>
  <c r="E656"/>
  <c r="X656" s="1"/>
  <c r="I656"/>
  <c r="I676"/>
  <c r="R676"/>
  <c r="H676"/>
  <c r="G676"/>
  <c r="E676"/>
  <c r="X676" s="1"/>
  <c r="H692"/>
  <c r="R692"/>
  <c r="E720"/>
  <c r="X720" s="1"/>
  <c r="F720"/>
  <c r="J740"/>
  <c r="G740"/>
  <c r="F740"/>
  <c r="I760"/>
  <c r="G760"/>
  <c r="R788"/>
  <c r="E788"/>
  <c r="X788" s="1"/>
  <c r="E812"/>
  <c r="X812" s="1"/>
  <c r="J812"/>
  <c r="I812"/>
  <c r="R860"/>
  <c r="F860"/>
  <c r="J860"/>
  <c r="R888"/>
  <c r="F888"/>
  <c r="G908"/>
  <c r="F908"/>
  <c r="R908"/>
  <c r="J908"/>
  <c r="E908"/>
  <c r="X908" s="1"/>
  <c r="H928"/>
  <c r="E928"/>
  <c r="X928" s="1"/>
  <c r="H944"/>
  <c r="J944"/>
  <c r="I944"/>
  <c r="F968"/>
  <c r="G968"/>
  <c r="E968"/>
  <c r="X968" s="1"/>
  <c r="J968"/>
  <c r="R988"/>
  <c r="E988"/>
  <c r="X988" s="1"/>
  <c r="I988"/>
  <c r="G988"/>
  <c r="J988"/>
  <c r="R1008"/>
  <c r="I1008"/>
  <c r="J1008"/>
  <c r="H1212"/>
  <c r="F1212"/>
  <c r="I1212"/>
  <c r="J1212"/>
  <c r="E1212"/>
  <c r="X1212" s="1"/>
  <c r="H1308"/>
  <c r="J1308"/>
  <c r="J1448"/>
  <c r="R1448"/>
  <c r="F1448"/>
  <c r="I1564"/>
  <c r="R1564"/>
  <c r="J1752"/>
  <c r="G1752"/>
  <c r="E1752"/>
  <c r="X1752" s="1"/>
  <c r="H1752"/>
  <c r="F1796"/>
  <c r="G1796"/>
  <c r="I1940"/>
  <c r="H1940"/>
  <c r="R1940"/>
  <c r="G2004"/>
  <c r="F2004"/>
  <c r="F2076"/>
  <c r="G2076"/>
  <c r="I2116"/>
  <c r="R2116"/>
  <c r="F2116"/>
  <c r="G2212"/>
  <c r="E2212"/>
  <c r="X2212" s="1"/>
  <c r="F2212"/>
  <c r="J2292"/>
  <c r="G2292"/>
  <c r="R2292"/>
  <c r="H259"/>
  <c r="I259"/>
  <c r="F259"/>
  <c r="J259"/>
  <c r="E259"/>
  <c r="R299"/>
  <c r="I299"/>
  <c r="G299"/>
  <c r="H299"/>
  <c r="E347"/>
  <c r="X347" s="1"/>
  <c r="G347"/>
  <c r="I347"/>
  <c r="J347"/>
  <c r="H347"/>
  <c r="F347"/>
  <c r="R387"/>
  <c r="G387"/>
  <c r="I387"/>
  <c r="J387"/>
  <c r="F387"/>
  <c r="G417"/>
  <c r="J417"/>
  <c r="H417"/>
  <c r="R429"/>
  <c r="F429"/>
  <c r="E429"/>
  <c r="X429" s="1"/>
  <c r="G429"/>
  <c r="G933"/>
  <c r="E549"/>
  <c r="X549" s="1"/>
  <c r="F2297"/>
  <c r="J2073"/>
  <c r="H817"/>
  <c r="R881"/>
  <c r="J933"/>
  <c r="R1417"/>
  <c r="H1521"/>
  <c r="H1585"/>
  <c r="E1965"/>
  <c r="X1965" s="1"/>
  <c r="J2297"/>
  <c r="G2417"/>
  <c r="E1229"/>
  <c r="X1229" s="1"/>
  <c r="E2189"/>
  <c r="X2189" s="1"/>
  <c r="J881"/>
  <c r="I2417"/>
  <c r="R515"/>
  <c r="R2029"/>
  <c r="J1965"/>
  <c r="E2029"/>
  <c r="X2029" s="1"/>
  <c r="J2245"/>
  <c r="H2029"/>
  <c r="I637"/>
  <c r="I761"/>
  <c r="G817"/>
  <c r="R961"/>
  <c r="E1057"/>
  <c r="X1057" s="1"/>
  <c r="R1057"/>
  <c r="I1229"/>
  <c r="I1417"/>
  <c r="I1713"/>
  <c r="J1713"/>
  <c r="H1793"/>
  <c r="I1793"/>
  <c r="R1893"/>
  <c r="F2189"/>
  <c r="F2213"/>
  <c r="R2213"/>
  <c r="G2297"/>
  <c r="J2357"/>
  <c r="R933"/>
  <c r="E559"/>
  <c r="X559" s="1"/>
  <c r="R1621"/>
  <c r="F559"/>
  <c r="E1121"/>
  <c r="X1121" s="1"/>
  <c r="R1169"/>
  <c r="J1793"/>
  <c r="I1319"/>
  <c r="R501"/>
  <c r="E537"/>
  <c r="X537" s="1"/>
  <c r="R549"/>
  <c r="E899"/>
  <c r="X899" s="1"/>
  <c r="I763"/>
  <c r="G695"/>
  <c r="J1491"/>
  <c r="I1507"/>
  <c r="B53" i="4"/>
  <c r="A38" i="6" s="1"/>
  <c r="B47" i="4"/>
  <c r="A33" i="6" s="1"/>
  <c r="B65" i="4"/>
  <c r="A48" i="6" s="1"/>
  <c r="B59" i="4"/>
  <c r="A43" i="6" s="1"/>
  <c r="G55" i="4"/>
  <c r="G49"/>
  <c r="G31"/>
  <c r="G61"/>
  <c r="G68"/>
  <c r="G37"/>
  <c r="A27" i="6"/>
  <c r="B64" i="4"/>
  <c r="A47" i="6" s="1"/>
  <c r="B46" i="4"/>
  <c r="A32" i="6" s="1"/>
  <c r="B52" i="4"/>
  <c r="A37" i="6" s="1"/>
  <c r="H2243" i="5"/>
  <c r="E2243"/>
  <c r="X2243" s="1"/>
  <c r="G2243"/>
  <c r="F2243"/>
  <c r="R2243"/>
  <c r="J2243"/>
  <c r="J2307"/>
  <c r="R2307"/>
  <c r="I2307"/>
  <c r="H2307"/>
  <c r="F2307"/>
  <c r="E2307"/>
  <c r="X2307" s="1"/>
  <c r="J2383"/>
  <c r="F2383"/>
  <c r="E2383"/>
  <c r="X2383" s="1"/>
  <c r="H2383"/>
  <c r="G2383"/>
  <c r="I2383"/>
  <c r="E2459"/>
  <c r="X2459" s="1"/>
  <c r="I2459"/>
  <c r="F2459"/>
  <c r="H2459"/>
  <c r="J2459"/>
  <c r="F572"/>
  <c r="H572"/>
  <c r="J572"/>
  <c r="F588"/>
  <c r="H588"/>
  <c r="G588"/>
  <c r="R588"/>
  <c r="I604"/>
  <c r="F604"/>
  <c r="R604"/>
  <c r="H624"/>
  <c r="R624"/>
  <c r="E624"/>
  <c r="X624" s="1"/>
  <c r="H644"/>
  <c r="R644"/>
  <c r="J660"/>
  <c r="I660"/>
  <c r="G680"/>
  <c r="E680"/>
  <c r="X680" s="1"/>
  <c r="R680"/>
  <c r="R700"/>
  <c r="I700"/>
  <c r="H728"/>
  <c r="I728"/>
  <c r="J728"/>
  <c r="R728"/>
  <c r="H744"/>
  <c r="E744"/>
  <c r="X744" s="1"/>
  <c r="F744"/>
  <c r="I744"/>
  <c r="E764"/>
  <c r="X764" s="1"/>
  <c r="G764"/>
  <c r="R764"/>
  <c r="F764"/>
  <c r="J764"/>
  <c r="I764"/>
  <c r="F796"/>
  <c r="R796"/>
  <c r="E796"/>
  <c r="X796" s="1"/>
  <c r="H796"/>
  <c r="G796"/>
  <c r="E816"/>
  <c r="X816" s="1"/>
  <c r="R816"/>
  <c r="G816"/>
  <c r="F816"/>
  <c r="J816"/>
  <c r="G848"/>
  <c r="J848"/>
  <c r="F848"/>
  <c r="R868"/>
  <c r="J868"/>
  <c r="F868"/>
  <c r="I868"/>
  <c r="J912"/>
  <c r="H912"/>
  <c r="E912"/>
  <c r="X912" s="1"/>
  <c r="J932"/>
  <c r="R932"/>
  <c r="H932"/>
  <c r="E932"/>
  <c r="X932" s="1"/>
  <c r="G932"/>
  <c r="I948"/>
  <c r="J948"/>
  <c r="G992"/>
  <c r="H992"/>
  <c r="F1084"/>
  <c r="J1084"/>
  <c r="R1240"/>
  <c r="J1240"/>
  <c r="I1320"/>
  <c r="E1320"/>
  <c r="X1320" s="1"/>
  <c r="F1452"/>
  <c r="R1452"/>
  <c r="H1584"/>
  <c r="I1584"/>
  <c r="H1700"/>
  <c r="F1700"/>
  <c r="R1700"/>
  <c r="E1804"/>
  <c r="X1804" s="1"/>
  <c r="H1804"/>
  <c r="R2096"/>
  <c r="G2096"/>
  <c r="G2184"/>
  <c r="I2184"/>
  <c r="F2480"/>
  <c r="G2480"/>
  <c r="J275"/>
  <c r="G275"/>
  <c r="G323"/>
  <c r="R323"/>
  <c r="J363"/>
  <c r="G363"/>
  <c r="E363"/>
  <c r="X363" s="1"/>
  <c r="G433"/>
  <c r="R433"/>
  <c r="H449"/>
  <c r="R449"/>
  <c r="J449"/>
  <c r="J489"/>
  <c r="R489"/>
  <c r="H489"/>
  <c r="E517"/>
  <c r="X517" s="1"/>
  <c r="F517"/>
  <c r="F529"/>
  <c r="I529"/>
  <c r="R551"/>
  <c r="I551"/>
  <c r="E587"/>
  <c r="X587" s="1"/>
  <c r="I587"/>
  <c r="F587"/>
  <c r="H587"/>
  <c r="R587"/>
  <c r="G587"/>
  <c r="G639"/>
  <c r="F639"/>
  <c r="I639"/>
  <c r="J639"/>
  <c r="H639"/>
  <c r="E715"/>
  <c r="X715" s="1"/>
  <c r="F715"/>
  <c r="G715"/>
  <c r="R715"/>
  <c r="H715"/>
  <c r="R847"/>
  <c r="F847"/>
  <c r="J847"/>
  <c r="I847"/>
  <c r="E847"/>
  <c r="X847" s="1"/>
  <c r="H871"/>
  <c r="I871"/>
  <c r="F871"/>
  <c r="G871"/>
  <c r="E871"/>
  <c r="X871" s="1"/>
  <c r="R903"/>
  <c r="H903"/>
  <c r="E903"/>
  <c r="X903" s="1"/>
  <c r="H943"/>
  <c r="R943"/>
  <c r="I943"/>
  <c r="E943"/>
  <c r="X943" s="1"/>
  <c r="J943"/>
  <c r="R959"/>
  <c r="J959"/>
  <c r="E959"/>
  <c r="X959" s="1"/>
  <c r="I959"/>
  <c r="R991"/>
  <c r="F991"/>
  <c r="H991"/>
  <c r="G991"/>
  <c r="F1011"/>
  <c r="J1011"/>
  <c r="H1051"/>
  <c r="R1051"/>
  <c r="F1107"/>
  <c r="J1107"/>
  <c r="G1107"/>
  <c r="I1107"/>
  <c r="E1107"/>
  <c r="X1107" s="1"/>
  <c r="R1107"/>
  <c r="R1139"/>
  <c r="E1139"/>
  <c r="X1139" s="1"/>
  <c r="I1139"/>
  <c r="H1139"/>
  <c r="F1219"/>
  <c r="I1219"/>
  <c r="H1219"/>
  <c r="E1219"/>
  <c r="X1219" s="1"/>
  <c r="J1219"/>
  <c r="R1219"/>
  <c r="R1267"/>
  <c r="J1267"/>
  <c r="F1267"/>
  <c r="H1267"/>
  <c r="I1267"/>
  <c r="R1359"/>
  <c r="I1359"/>
  <c r="F1359"/>
  <c r="J1359"/>
  <c r="E1359"/>
  <c r="X1359" s="1"/>
  <c r="G1383"/>
  <c r="I1383"/>
  <c r="I1399"/>
  <c r="R1399"/>
  <c r="E1399"/>
  <c r="X1399" s="1"/>
  <c r="H1399"/>
  <c r="J1475"/>
  <c r="I1475"/>
  <c r="G1475"/>
  <c r="H1475"/>
  <c r="R1475"/>
  <c r="F1475"/>
  <c r="F1535"/>
  <c r="G1535"/>
  <c r="H1535"/>
  <c r="I1535"/>
  <c r="R1535"/>
  <c r="J1535"/>
  <c r="E1583"/>
  <c r="X1583" s="1"/>
  <c r="H1583"/>
  <c r="F1583"/>
  <c r="R1583"/>
  <c r="I1583"/>
  <c r="J1583"/>
  <c r="G1663"/>
  <c r="I1663"/>
  <c r="F1663"/>
  <c r="E1735"/>
  <c r="X1735" s="1"/>
  <c r="J1735"/>
  <c r="F1735"/>
  <c r="G1735"/>
  <c r="R1735"/>
  <c r="G1755"/>
  <c r="R1755"/>
  <c r="I1755"/>
  <c r="J1755"/>
  <c r="E1819"/>
  <c r="X1819" s="1"/>
  <c r="H1819"/>
  <c r="G1819"/>
  <c r="F1871"/>
  <c r="G1871"/>
  <c r="R1871"/>
  <c r="E1871"/>
  <c r="X1871" s="1"/>
  <c r="E1967"/>
  <c r="X1967" s="1"/>
  <c r="G1967"/>
  <c r="H1967"/>
  <c r="J1967"/>
  <c r="R1967"/>
  <c r="H2019"/>
  <c r="E2019"/>
  <c r="X2019" s="1"/>
  <c r="F2139"/>
  <c r="R2139"/>
  <c r="J2139"/>
  <c r="I2139"/>
  <c r="H2139"/>
  <c r="E2139"/>
  <c r="X2139" s="1"/>
  <c r="G1139"/>
  <c r="G1590"/>
  <c r="G847"/>
  <c r="I827"/>
  <c r="F1590"/>
  <c r="F2482"/>
  <c r="H366"/>
  <c r="F366"/>
  <c r="E494"/>
  <c r="X494" s="1"/>
  <c r="F494"/>
  <c r="E582"/>
  <c r="X582" s="1"/>
  <c r="R582"/>
  <c r="G686"/>
  <c r="H834"/>
  <c r="E894"/>
  <c r="X894" s="1"/>
  <c r="E930"/>
  <c r="X930" s="1"/>
  <c r="G1130"/>
  <c r="G1230"/>
  <c r="I1302"/>
  <c r="F1302"/>
  <c r="H1390"/>
  <c r="F1430"/>
  <c r="J1558"/>
  <c r="I1558"/>
  <c r="R1590"/>
  <c r="E1710"/>
  <c r="X1710" s="1"/>
  <c r="R1710"/>
  <c r="R2482"/>
  <c r="J758"/>
  <c r="E786"/>
  <c r="X786" s="1"/>
  <c r="H786"/>
  <c r="I1490"/>
  <c r="F1750"/>
  <c r="G1866"/>
  <c r="G834"/>
  <c r="H1958"/>
  <c r="G2482"/>
  <c r="H654"/>
  <c r="F970"/>
  <c r="R970"/>
  <c r="I1958"/>
  <c r="G728"/>
  <c r="J1139"/>
  <c r="J715"/>
  <c r="I991"/>
  <c r="H959"/>
  <c r="E1535"/>
  <c r="X1535" s="1"/>
  <c r="H1735"/>
  <c r="J1819"/>
  <c r="G2139"/>
  <c r="I2243"/>
  <c r="G2307"/>
  <c r="H1871"/>
  <c r="J700"/>
  <c r="J571"/>
  <c r="R571"/>
  <c r="J603"/>
  <c r="R603"/>
  <c r="F603"/>
  <c r="G603"/>
  <c r="I603"/>
  <c r="E659"/>
  <c r="X659" s="1"/>
  <c r="H659"/>
  <c r="I659"/>
  <c r="F659"/>
  <c r="J659"/>
  <c r="R659"/>
  <c r="R687"/>
  <c r="G687"/>
  <c r="E687"/>
  <c r="X687" s="1"/>
  <c r="H687"/>
  <c r="I687"/>
  <c r="G763"/>
  <c r="E763"/>
  <c r="X763" s="1"/>
  <c r="F763"/>
  <c r="R763"/>
  <c r="J763"/>
  <c r="J787"/>
  <c r="E787"/>
  <c r="X787" s="1"/>
  <c r="F787"/>
  <c r="I787"/>
  <c r="R787"/>
  <c r="E811"/>
  <c r="X811" s="1"/>
  <c r="R811"/>
  <c r="F811"/>
  <c r="F891"/>
  <c r="H891"/>
  <c r="I891"/>
  <c r="E891"/>
  <c r="X891" s="1"/>
  <c r="R891"/>
  <c r="H2195"/>
  <c r="R2195"/>
  <c r="J1490"/>
  <c r="H1750"/>
  <c r="R827"/>
  <c r="H1710"/>
  <c r="E1390"/>
  <c r="X1390" s="1"/>
  <c r="H571"/>
  <c r="R1558"/>
  <c r="I2006"/>
  <c r="I758"/>
  <c r="H2482"/>
  <c r="E366"/>
  <c r="X366" s="1"/>
  <c r="H494"/>
  <c r="G582"/>
  <c r="I582"/>
  <c r="J686"/>
  <c r="I686"/>
  <c r="I834"/>
  <c r="H894"/>
  <c r="G894"/>
  <c r="F930"/>
  <c r="R1130"/>
  <c r="F1230"/>
  <c r="I1230"/>
  <c r="G1302"/>
  <c r="F1390"/>
  <c r="R1430"/>
  <c r="E1430"/>
  <c r="X1430" s="1"/>
  <c r="G1558"/>
  <c r="J1590"/>
  <c r="J1710"/>
  <c r="E2006"/>
  <c r="X2006" s="1"/>
  <c r="E758"/>
  <c r="X758" s="1"/>
  <c r="I786"/>
  <c r="F1490"/>
  <c r="G1750"/>
  <c r="J1866"/>
  <c r="F654"/>
  <c r="J970"/>
  <c r="J1958"/>
  <c r="F1958"/>
  <c r="G659"/>
  <c r="F903"/>
  <c r="I923"/>
  <c r="H1359"/>
  <c r="G1219"/>
  <c r="J1399"/>
  <c r="F1967"/>
  <c r="J604"/>
  <c r="G1359"/>
  <c r="I2063"/>
  <c r="H2063"/>
  <c r="R2063"/>
  <c r="J2063"/>
  <c r="E2063"/>
  <c r="X2063" s="1"/>
  <c r="G1399"/>
  <c r="E1490"/>
  <c r="X1490" s="1"/>
  <c r="F1710"/>
  <c r="I1710"/>
  <c r="I1390"/>
  <c r="I1130"/>
  <c r="G571"/>
  <c r="R2006"/>
  <c r="E1230"/>
  <c r="X1230" s="1"/>
  <c r="J1750"/>
  <c r="J2006"/>
  <c r="E2482"/>
  <c r="X2482" s="1"/>
  <c r="I366"/>
  <c r="G494"/>
  <c r="F582"/>
  <c r="E686"/>
  <c r="X686" s="1"/>
  <c r="F686"/>
  <c r="E834"/>
  <c r="X834" s="1"/>
  <c r="J894"/>
  <c r="I894"/>
  <c r="G930"/>
  <c r="R930"/>
  <c r="F1130"/>
  <c r="J1230"/>
  <c r="R1302"/>
  <c r="R1390"/>
  <c r="J1430"/>
  <c r="H1430"/>
  <c r="F1558"/>
  <c r="H1590"/>
  <c r="R654"/>
  <c r="G758"/>
  <c r="R758"/>
  <c r="G786"/>
  <c r="H1490"/>
  <c r="R1750"/>
  <c r="I1866"/>
  <c r="H1866"/>
  <c r="J654"/>
  <c r="I654"/>
  <c r="H970"/>
  <c r="E1958"/>
  <c r="X1958" s="1"/>
  <c r="H2006"/>
  <c r="I2482"/>
  <c r="E604"/>
  <c r="X604" s="1"/>
  <c r="I816"/>
  <c r="F571"/>
  <c r="E603"/>
  <c r="X603" s="1"/>
  <c r="R639"/>
  <c r="F687"/>
  <c r="R871"/>
  <c r="G891"/>
  <c r="J1051"/>
  <c r="R1383"/>
  <c r="R1011"/>
  <c r="E1267"/>
  <c r="X1267" s="1"/>
  <c r="F1399"/>
  <c r="H1755"/>
  <c r="I1967"/>
  <c r="F2063"/>
  <c r="R2383"/>
  <c r="I839"/>
  <c r="J783"/>
  <c r="I915"/>
  <c r="G2036"/>
  <c r="H2036"/>
  <c r="J2036"/>
  <c r="R465"/>
  <c r="J465"/>
  <c r="I503"/>
  <c r="J503"/>
  <c r="H503"/>
  <c r="G503"/>
  <c r="R541"/>
  <c r="F541"/>
  <c r="G541"/>
  <c r="E541"/>
  <c r="X541" s="1"/>
  <c r="H2096"/>
  <c r="E1760"/>
  <c r="X1760" s="1"/>
  <c r="I1760"/>
  <c r="E1452"/>
  <c r="X1452" s="1"/>
  <c r="H1672"/>
  <c r="J1672"/>
  <c r="H1193"/>
  <c r="R1449"/>
  <c r="R2193"/>
  <c r="H2253"/>
  <c r="I2421"/>
  <c r="J661"/>
  <c r="E2305"/>
  <c r="X2305" s="1"/>
  <c r="F2033"/>
  <c r="H821"/>
  <c r="I2480"/>
  <c r="R777"/>
  <c r="G921"/>
  <c r="G941"/>
  <c r="J1257"/>
  <c r="R1633"/>
  <c r="R1729"/>
  <c r="H1729"/>
  <c r="E1977"/>
  <c r="X1977" s="1"/>
  <c r="R1977"/>
  <c r="H2097"/>
  <c r="I2097"/>
  <c r="I2253"/>
  <c r="F821"/>
  <c r="F1065"/>
  <c r="R1137"/>
  <c r="G1137"/>
  <c r="G1913"/>
  <c r="I2033"/>
  <c r="G981"/>
  <c r="I981"/>
  <c r="J1193"/>
  <c r="G1605"/>
  <c r="R2217"/>
  <c r="I2305"/>
  <c r="R1853"/>
  <c r="I1452"/>
  <c r="J1804"/>
  <c r="J2096"/>
  <c r="J1452"/>
  <c r="G529"/>
  <c r="E465"/>
  <c r="X465" s="1"/>
  <c r="G421"/>
  <c r="R2036"/>
  <c r="H541"/>
  <c r="J972"/>
  <c r="F992"/>
  <c r="R1084"/>
  <c r="F1320"/>
  <c r="J1584"/>
  <c r="H477"/>
  <c r="I489"/>
  <c r="J477"/>
  <c r="G561"/>
  <c r="G948"/>
  <c r="F1012"/>
  <c r="F1240"/>
  <c r="E1700"/>
  <c r="X1700" s="1"/>
  <c r="F2184"/>
  <c r="E2296"/>
  <c r="X2296" s="1"/>
  <c r="H433"/>
  <c r="I541"/>
  <c r="E551"/>
  <c r="X551" s="1"/>
  <c r="F2296"/>
  <c r="G395"/>
  <c r="G575"/>
  <c r="E575"/>
  <c r="X575" s="1"/>
  <c r="H575"/>
  <c r="I591"/>
  <c r="F591"/>
  <c r="F611"/>
  <c r="H611"/>
  <c r="I611"/>
  <c r="I643"/>
  <c r="H643"/>
  <c r="E643"/>
  <c r="X643" s="1"/>
  <c r="G663"/>
  <c r="R663"/>
  <c r="I691"/>
  <c r="G691"/>
  <c r="E691"/>
  <c r="X691" s="1"/>
  <c r="E719"/>
  <c r="X719" s="1"/>
  <c r="H719"/>
  <c r="I719"/>
  <c r="J719"/>
  <c r="F771"/>
  <c r="J771"/>
  <c r="E795"/>
  <c r="X795" s="1"/>
  <c r="R795"/>
  <c r="H795"/>
  <c r="F795"/>
  <c r="J815"/>
  <c r="R815"/>
  <c r="E815"/>
  <c r="X815" s="1"/>
  <c r="I815"/>
  <c r="F815"/>
  <c r="R831"/>
  <c r="H831"/>
  <c r="G831"/>
  <c r="E831"/>
  <c r="X831" s="1"/>
  <c r="R851"/>
  <c r="J851"/>
  <c r="E851"/>
  <c r="X851" s="1"/>
  <c r="I875"/>
  <c r="G875"/>
  <c r="E895"/>
  <c r="X895" s="1"/>
  <c r="R895"/>
  <c r="F895"/>
  <c r="H895"/>
  <c r="E907"/>
  <c r="X907" s="1"/>
  <c r="H907"/>
  <c r="H927"/>
  <c r="G927"/>
  <c r="F927"/>
  <c r="J927"/>
  <c r="G947"/>
  <c r="J947"/>
  <c r="F947"/>
  <c r="R947"/>
  <c r="E963"/>
  <c r="X963" s="1"/>
  <c r="H963"/>
  <c r="F963"/>
  <c r="E999"/>
  <c r="X999" s="1"/>
  <c r="F999"/>
  <c r="R999"/>
  <c r="H999"/>
  <c r="R1015"/>
  <c r="J1015"/>
  <c r="E1015"/>
  <c r="X1015" s="1"/>
  <c r="G1015"/>
  <c r="J1067"/>
  <c r="G1067"/>
  <c r="E1067"/>
  <c r="X1067" s="1"/>
  <c r="F1067"/>
  <c r="F1115"/>
  <c r="R1115"/>
  <c r="H1115"/>
  <c r="G1115"/>
  <c r="I1163"/>
  <c r="E1163"/>
  <c r="X1163" s="1"/>
  <c r="G1163"/>
  <c r="H1163"/>
  <c r="H1227"/>
  <c r="J1227"/>
  <c r="E1227"/>
  <c r="X1227" s="1"/>
  <c r="R1227"/>
  <c r="J1275"/>
  <c r="R1275"/>
  <c r="F1275"/>
  <c r="I1275"/>
  <c r="H1363"/>
  <c r="I1363"/>
  <c r="R1363"/>
  <c r="I1387"/>
  <c r="H1387"/>
  <c r="J1387"/>
  <c r="F1387"/>
  <c r="G1419"/>
  <c r="R1419"/>
  <c r="H1419"/>
  <c r="J1419"/>
  <c r="E1487"/>
  <c r="X1487" s="1"/>
  <c r="I1487"/>
  <c r="H1487"/>
  <c r="R1487"/>
  <c r="G1519"/>
  <c r="R1519"/>
  <c r="I1519"/>
  <c r="R1555"/>
  <c r="J1555"/>
  <c r="H1555"/>
  <c r="I1555"/>
  <c r="F1639"/>
  <c r="E1639"/>
  <c r="X1639" s="1"/>
  <c r="R1639"/>
  <c r="E1695"/>
  <c r="X1695" s="1"/>
  <c r="I1695"/>
  <c r="J1695"/>
  <c r="H1695"/>
  <c r="G1739"/>
  <c r="J1739"/>
  <c r="F1739"/>
  <c r="H1739"/>
  <c r="R1739"/>
  <c r="J1799"/>
  <c r="I1799"/>
  <c r="G1843"/>
  <c r="R1843"/>
  <c r="F1843"/>
  <c r="E1883"/>
  <c r="X1883" s="1"/>
  <c r="G1883"/>
  <c r="R1883"/>
  <c r="H1883"/>
  <c r="J1975"/>
  <c r="R1975"/>
  <c r="G2023"/>
  <c r="H2023"/>
  <c r="E2023"/>
  <c r="X2023" s="1"/>
  <c r="F2023"/>
  <c r="E2075"/>
  <c r="X2075" s="1"/>
  <c r="G2075"/>
  <c r="I2075"/>
  <c r="J2075"/>
  <c r="R2207"/>
  <c r="E2207"/>
  <c r="X2207" s="1"/>
  <c r="I2207"/>
  <c r="H2207"/>
  <c r="J2267"/>
  <c r="G2267"/>
  <c r="R2267"/>
  <c r="J2399"/>
  <c r="G2399"/>
  <c r="R2399"/>
  <c r="F2399"/>
  <c r="E2483"/>
  <c r="X2483" s="1"/>
  <c r="G2483"/>
  <c r="R2483"/>
  <c r="F2483"/>
  <c r="H800"/>
  <c r="G800"/>
  <c r="E1908"/>
  <c r="X1908" s="1"/>
  <c r="J1908"/>
  <c r="E2184"/>
  <c r="X2184" s="1"/>
  <c r="H2184"/>
  <c r="H323"/>
  <c r="E323"/>
  <c r="X323" s="1"/>
  <c r="I323"/>
  <c r="J323"/>
  <c r="F323"/>
  <c r="F363"/>
  <c r="R363"/>
  <c r="H363"/>
  <c r="I363"/>
  <c r="H421"/>
  <c r="I421"/>
  <c r="J421"/>
  <c r="F449"/>
  <c r="I449"/>
  <c r="I477"/>
  <c r="F477"/>
  <c r="G517"/>
  <c r="I517"/>
  <c r="A16" i="6"/>
  <c r="G1449" i="5"/>
  <c r="I1908"/>
  <c r="E2096"/>
  <c r="X2096" s="1"/>
  <c r="G2253"/>
  <c r="G2217"/>
  <c r="G1760"/>
  <c r="G1545"/>
  <c r="R1672"/>
  <c r="E433"/>
  <c r="X433" s="1"/>
  <c r="H561"/>
  <c r="E2228"/>
  <c r="X2228" s="1"/>
  <c r="E821"/>
  <c r="X821" s="1"/>
  <c r="R1193"/>
  <c r="E1449"/>
  <c r="X1449" s="1"/>
  <c r="J2193"/>
  <c r="F661"/>
  <c r="R2469"/>
  <c r="G2228"/>
  <c r="G1633"/>
  <c r="H777"/>
  <c r="E777"/>
  <c r="X777" s="1"/>
  <c r="I921"/>
  <c r="R941"/>
  <c r="E1257"/>
  <c r="X1257" s="1"/>
  <c r="H1633"/>
  <c r="F1729"/>
  <c r="F1977"/>
  <c r="I1977"/>
  <c r="E2097"/>
  <c r="X2097" s="1"/>
  <c r="R2253"/>
  <c r="F2421"/>
  <c r="J1065"/>
  <c r="H1137"/>
  <c r="J1137"/>
  <c r="E1913"/>
  <c r="X1913" s="1"/>
  <c r="H921"/>
  <c r="H2033"/>
  <c r="R2361"/>
  <c r="E981"/>
  <c r="X981" s="1"/>
  <c r="H981"/>
  <c r="E1193"/>
  <c r="X1193" s="1"/>
  <c r="I1605"/>
  <c r="F2217"/>
  <c r="F2132"/>
  <c r="J2132"/>
  <c r="H1084"/>
  <c r="H1320"/>
  <c r="I1804"/>
  <c r="G449"/>
  <c r="F561"/>
  <c r="J541"/>
  <c r="H972"/>
  <c r="R972"/>
  <c r="J992"/>
  <c r="I1084"/>
  <c r="G1320"/>
  <c r="G1584"/>
  <c r="E1584"/>
  <c r="X1584" s="1"/>
  <c r="J1952"/>
  <c r="E489"/>
  <c r="X489" s="1"/>
  <c r="I2036"/>
  <c r="J561"/>
  <c r="F948"/>
  <c r="E1240"/>
  <c r="X1240" s="1"/>
  <c r="I1240"/>
  <c r="J1700"/>
  <c r="R2184"/>
  <c r="E421"/>
  <c r="X421" s="1"/>
  <c r="R477"/>
  <c r="R1804"/>
  <c r="J517"/>
  <c r="F2036"/>
  <c r="E477"/>
  <c r="X477" s="1"/>
  <c r="R503"/>
  <c r="E992"/>
  <c r="X992" s="1"/>
  <c r="R2228"/>
  <c r="R517"/>
  <c r="J831"/>
  <c r="E2348"/>
  <c r="X2348" s="1"/>
  <c r="G2348"/>
  <c r="I2348"/>
  <c r="R275"/>
  <c r="E275"/>
  <c r="X275" s="1"/>
  <c r="F275"/>
  <c r="I275"/>
  <c r="R395"/>
  <c r="F395"/>
  <c r="H395"/>
  <c r="J395"/>
  <c r="J529"/>
  <c r="R529"/>
  <c r="E529"/>
  <c r="X529" s="1"/>
  <c r="H529"/>
  <c r="F551"/>
  <c r="G551"/>
  <c r="H551"/>
  <c r="J551"/>
  <c r="G821"/>
  <c r="G2193"/>
  <c r="G2421"/>
  <c r="R1908"/>
  <c r="I2096"/>
  <c r="I2132"/>
  <c r="H2132"/>
  <c r="R1760"/>
  <c r="H1760"/>
  <c r="F1672"/>
  <c r="G1672"/>
  <c r="F433"/>
  <c r="E561"/>
  <c r="X561" s="1"/>
  <c r="J2228"/>
  <c r="F2193"/>
  <c r="E661"/>
  <c r="X661" s="1"/>
  <c r="I821"/>
  <c r="I1193"/>
  <c r="J1545"/>
  <c r="E2193"/>
  <c r="X2193" s="1"/>
  <c r="F2253"/>
  <c r="R2421"/>
  <c r="E1633"/>
  <c r="X1633" s="1"/>
  <c r="H2469"/>
  <c r="F2361"/>
  <c r="J1913"/>
  <c r="E1729"/>
  <c r="X1729" s="1"/>
  <c r="I661"/>
  <c r="F1913"/>
  <c r="J2033"/>
  <c r="F2305"/>
  <c r="I2361"/>
  <c r="E2469"/>
  <c r="X2469" s="1"/>
  <c r="H2480"/>
  <c r="F2348"/>
  <c r="I2228"/>
  <c r="F2469"/>
  <c r="H2193"/>
  <c r="I1545"/>
  <c r="F2097"/>
  <c r="E1605"/>
  <c r="X1605" s="1"/>
  <c r="I1257"/>
  <c r="H941"/>
  <c r="H1065"/>
  <c r="F1853"/>
  <c r="J777"/>
  <c r="F921"/>
  <c r="F941"/>
  <c r="E941"/>
  <c r="X941" s="1"/>
  <c r="G1257"/>
  <c r="F1633"/>
  <c r="J1729"/>
  <c r="G1853"/>
  <c r="H1977"/>
  <c r="J2097"/>
  <c r="R1605"/>
  <c r="H1449"/>
  <c r="E1065"/>
  <c r="X1065" s="1"/>
  <c r="F1137"/>
  <c r="R1545"/>
  <c r="H1913"/>
  <c r="F777"/>
  <c r="I2469"/>
  <c r="R981"/>
  <c r="J1605"/>
  <c r="J2217"/>
  <c r="H2217"/>
  <c r="H1257"/>
  <c r="E1084"/>
  <c r="X1084" s="1"/>
  <c r="J1320"/>
  <c r="H1908"/>
  <c r="E972"/>
  <c r="X972" s="1"/>
  <c r="I1700"/>
  <c r="H517"/>
  <c r="I972"/>
  <c r="R992"/>
  <c r="R1320"/>
  <c r="G1452"/>
  <c r="R1584"/>
  <c r="F1584"/>
  <c r="I433"/>
  <c r="F465"/>
  <c r="E2036"/>
  <c r="X2036" s="1"/>
  <c r="H1240"/>
  <c r="G1240"/>
  <c r="G1700"/>
  <c r="I2296"/>
  <c r="J2296"/>
  <c r="J2184"/>
  <c r="R2296"/>
  <c r="G489"/>
  <c r="H275"/>
  <c r="I395"/>
  <c r="F503"/>
  <c r="E1011"/>
  <c r="X1011" s="1"/>
  <c r="I1011"/>
  <c r="H1339"/>
  <c r="H1211"/>
  <c r="E1647"/>
  <c r="X1647" s="1"/>
  <c r="H1463"/>
  <c r="J1495"/>
  <c r="G1495"/>
  <c r="G1531"/>
  <c r="F1571"/>
  <c r="F1647"/>
  <c r="I1723"/>
  <c r="F1747"/>
  <c r="H1811"/>
  <c r="G1859"/>
  <c r="R1907"/>
  <c r="E1907"/>
  <c r="X1907" s="1"/>
  <c r="J2039"/>
  <c r="I2127"/>
  <c r="F2127"/>
  <c r="J2179"/>
  <c r="R2291"/>
  <c r="E2291"/>
  <c r="X2291" s="1"/>
  <c r="R2367"/>
  <c r="H2419"/>
  <c r="F2011"/>
  <c r="H656"/>
  <c r="I1796"/>
  <c r="F563"/>
  <c r="R1531"/>
  <c r="G811"/>
  <c r="E339"/>
  <c r="X339" s="1"/>
  <c r="J788"/>
  <c r="I740"/>
  <c r="H557"/>
  <c r="R497"/>
  <c r="I1647"/>
  <c r="I1747"/>
  <c r="J1747"/>
  <c r="R1811"/>
  <c r="J1907"/>
  <c r="H2127"/>
  <c r="H2179"/>
  <c r="G2179"/>
  <c r="J2291"/>
  <c r="E2367"/>
  <c r="X2367" s="1"/>
  <c r="J2367"/>
  <c r="I2419"/>
  <c r="E2419"/>
  <c r="X2419" s="1"/>
  <c r="E2011"/>
  <c r="X2011" s="1"/>
  <c r="E2076"/>
  <c r="X2076" s="1"/>
  <c r="I980"/>
  <c r="H760"/>
  <c r="I557"/>
  <c r="G411"/>
  <c r="G535"/>
  <c r="G827"/>
  <c r="E611"/>
  <c r="X611" s="1"/>
  <c r="H1747"/>
  <c r="J1531"/>
  <c r="E2292"/>
  <c r="X2292" s="1"/>
  <c r="H579"/>
  <c r="H1011"/>
  <c r="F1339"/>
  <c r="E1463"/>
  <c r="X1463" s="1"/>
  <c r="J1463"/>
  <c r="I1495"/>
  <c r="H1495"/>
  <c r="E1531"/>
  <c r="X1531" s="1"/>
  <c r="J1571"/>
  <c r="J1647"/>
  <c r="R1747"/>
  <c r="J1811"/>
  <c r="F1907"/>
  <c r="R2127"/>
  <c r="E2127"/>
  <c r="X2127" s="1"/>
  <c r="I2179"/>
  <c r="R2179"/>
  <c r="F2291"/>
  <c r="G2291"/>
  <c r="H2367"/>
  <c r="G2367"/>
  <c r="R2419"/>
  <c r="J2011"/>
  <c r="H876"/>
  <c r="R824"/>
  <c r="I584"/>
  <c r="J1796"/>
  <c r="G513"/>
  <c r="F827"/>
  <c r="E411"/>
  <c r="X411" s="1"/>
  <c r="F943"/>
  <c r="F579"/>
  <c r="J827"/>
  <c r="G959"/>
  <c r="G471"/>
  <c r="H471"/>
  <c r="R1796"/>
  <c r="E513"/>
  <c r="X513" s="1"/>
  <c r="F557"/>
  <c r="I2011"/>
  <c r="G2011"/>
  <c r="J2027"/>
  <c r="H2143"/>
  <c r="E915"/>
  <c r="X915" s="1"/>
  <c r="E867"/>
  <c r="X867" s="1"/>
  <c r="I715"/>
  <c r="G1011"/>
  <c r="E1043"/>
  <c r="X1043" s="1"/>
  <c r="G1804"/>
  <c r="I571"/>
  <c r="R592"/>
  <c r="E684"/>
  <c r="X684" s="1"/>
  <c r="R417"/>
  <c r="E571"/>
  <c r="X571" s="1"/>
  <c r="R1052"/>
  <c r="R1371"/>
  <c r="I513"/>
  <c r="I759"/>
  <c r="F1371"/>
  <c r="H811"/>
  <c r="H1072"/>
  <c r="F1072"/>
  <c r="E1952"/>
  <c r="X1952" s="1"/>
  <c r="I1012"/>
  <c r="H892"/>
  <c r="R1012"/>
  <c r="J1696"/>
  <c r="E2004"/>
  <c r="X2004" s="1"/>
  <c r="F807"/>
  <c r="F1131"/>
  <c r="H1383"/>
  <c r="F627"/>
  <c r="J647"/>
  <c r="H807"/>
  <c r="F923"/>
  <c r="R939"/>
  <c r="I939"/>
  <c r="F1051"/>
  <c r="G1051"/>
  <c r="E1383"/>
  <c r="X1383" s="1"/>
  <c r="F283"/>
  <c r="E283"/>
  <c r="X283" s="1"/>
  <c r="G1099"/>
  <c r="R1131"/>
  <c r="J1663"/>
  <c r="F1443"/>
  <c r="R1443"/>
  <c r="J1443"/>
  <c r="H1443"/>
  <c r="E1443"/>
  <c r="X1443" s="1"/>
  <c r="G1743"/>
  <c r="I1743"/>
  <c r="E1799"/>
  <c r="X1799" s="1"/>
  <c r="G1799"/>
  <c r="F1799"/>
  <c r="F2103"/>
  <c r="E2103"/>
  <c r="X2103" s="1"/>
  <c r="H2103"/>
  <c r="J2103"/>
  <c r="R2103"/>
  <c r="I2103"/>
  <c r="F2143"/>
  <c r="R2143"/>
  <c r="G2143"/>
  <c r="E2143"/>
  <c r="X2143" s="1"/>
  <c r="I2143"/>
  <c r="E2411"/>
  <c r="X2411" s="1"/>
  <c r="J2411"/>
  <c r="G2411"/>
  <c r="H2411"/>
  <c r="R2411"/>
  <c r="R2491"/>
  <c r="E2491"/>
  <c r="X2491" s="1"/>
  <c r="I2491"/>
  <c r="F2491"/>
  <c r="J2491"/>
  <c r="H564"/>
  <c r="J564"/>
  <c r="I2060"/>
  <c r="G2060"/>
  <c r="I2324"/>
  <c r="R2324"/>
  <c r="G425"/>
  <c r="F425"/>
  <c r="G493"/>
  <c r="H493"/>
  <c r="G537"/>
  <c r="J537"/>
  <c r="R819"/>
  <c r="I819"/>
  <c r="G819"/>
  <c r="J1395"/>
  <c r="R1395"/>
  <c r="R1723"/>
  <c r="F1723"/>
  <c r="R2019"/>
  <c r="G2019"/>
  <c r="I2019"/>
  <c r="J2019"/>
  <c r="F2019"/>
  <c r="I2039"/>
  <c r="H2039"/>
  <c r="R2039"/>
  <c r="H473"/>
  <c r="R473"/>
  <c r="F473"/>
  <c r="H485"/>
  <c r="G485"/>
  <c r="G1072"/>
  <c r="I1952"/>
  <c r="F1952"/>
  <c r="R892"/>
  <c r="I892"/>
  <c r="E1012"/>
  <c r="X1012" s="1"/>
  <c r="I2004"/>
  <c r="R627"/>
  <c r="H627"/>
  <c r="H647"/>
  <c r="I647"/>
  <c r="J807"/>
  <c r="E819"/>
  <c r="X819" s="1"/>
  <c r="R923"/>
  <c r="H923"/>
  <c r="F939"/>
  <c r="I1051"/>
  <c r="J1383"/>
  <c r="H283"/>
  <c r="R1099"/>
  <c r="G1131"/>
  <c r="I1395"/>
  <c r="G1395"/>
  <c r="R1663"/>
  <c r="E1663"/>
  <c r="X1663" s="1"/>
  <c r="H1723"/>
  <c r="J1723"/>
  <c r="E2039"/>
  <c r="X2039" s="1"/>
  <c r="H1012"/>
  <c r="F819"/>
  <c r="G923"/>
  <c r="I485"/>
  <c r="H591"/>
  <c r="J591"/>
  <c r="R771"/>
  <c r="H771"/>
  <c r="J907"/>
  <c r="F907"/>
  <c r="I1975"/>
  <c r="G1975"/>
  <c r="F1975"/>
  <c r="I2347"/>
  <c r="J2347"/>
  <c r="R2347"/>
  <c r="E2347"/>
  <c r="X2347" s="1"/>
  <c r="F2347"/>
  <c r="G752"/>
  <c r="F752"/>
  <c r="J1556"/>
  <c r="H1556"/>
  <c r="H465"/>
  <c r="I465"/>
  <c r="G465"/>
  <c r="F521"/>
  <c r="E521"/>
  <c r="X521" s="1"/>
  <c r="J521"/>
  <c r="F892"/>
  <c r="I1072"/>
  <c r="H1952"/>
  <c r="G1952"/>
  <c r="G473"/>
  <c r="E485"/>
  <c r="X485" s="1"/>
  <c r="G892"/>
  <c r="J1012"/>
  <c r="H1696"/>
  <c r="H2004"/>
  <c r="J485"/>
  <c r="E1099"/>
  <c r="X1099" s="1"/>
  <c r="E627"/>
  <c r="X627" s="1"/>
  <c r="F647"/>
  <c r="G807"/>
  <c r="H819"/>
  <c r="J923"/>
  <c r="H939"/>
  <c r="E1051"/>
  <c r="X1051" s="1"/>
  <c r="F1383"/>
  <c r="I1131"/>
  <c r="R283"/>
  <c r="H1099"/>
  <c r="H1131"/>
  <c r="H1395"/>
  <c r="H1663"/>
  <c r="G1723"/>
  <c r="F2039"/>
  <c r="J1072"/>
  <c r="F707"/>
  <c r="G707"/>
  <c r="E707"/>
  <c r="X707" s="1"/>
  <c r="J1507"/>
  <c r="E1507"/>
  <c r="X1507" s="1"/>
  <c r="H1507"/>
  <c r="G1507"/>
  <c r="R1507"/>
  <c r="R1819"/>
  <c r="F1819"/>
  <c r="I1819"/>
  <c r="E1859"/>
  <c r="X1859" s="1"/>
  <c r="J1859"/>
  <c r="F2195"/>
  <c r="J2195"/>
  <c r="E2195"/>
  <c r="X2195" s="1"/>
  <c r="G2195"/>
  <c r="I2195"/>
  <c r="G2223"/>
  <c r="J2223"/>
  <c r="I2223"/>
  <c r="H2223"/>
  <c r="E2223"/>
  <c r="X2223" s="1"/>
  <c r="F2223"/>
  <c r="I588"/>
  <c r="E588"/>
  <c r="X588" s="1"/>
  <c r="G600"/>
  <c r="R600"/>
  <c r="I692"/>
  <c r="G692"/>
  <c r="E832"/>
  <c r="X832" s="1"/>
  <c r="R832"/>
  <c r="E948"/>
  <c r="X948" s="1"/>
  <c r="R948"/>
  <c r="H968"/>
  <c r="I968"/>
  <c r="J553"/>
  <c r="H553"/>
  <c r="F553"/>
  <c r="J1524"/>
  <c r="E783"/>
  <c r="X783" s="1"/>
  <c r="H783"/>
  <c r="H604"/>
  <c r="G604"/>
  <c r="H2116"/>
  <c r="J2116"/>
  <c r="J299"/>
  <c r="E299"/>
  <c r="X299" s="1"/>
  <c r="H2483"/>
  <c r="J1519"/>
  <c r="H2027"/>
  <c r="R920"/>
  <c r="F489"/>
  <c r="J579"/>
  <c r="E1811"/>
  <c r="X1811" s="1"/>
  <c r="R1331"/>
  <c r="F875"/>
  <c r="H875"/>
  <c r="I903"/>
  <c r="G903"/>
  <c r="E1519"/>
  <c r="X1519" s="1"/>
  <c r="I572"/>
  <c r="R572"/>
  <c r="R1184"/>
  <c r="J1184"/>
  <c r="F453"/>
  <c r="J453"/>
  <c r="G920"/>
  <c r="F788"/>
  <c r="J888"/>
  <c r="I888"/>
  <c r="E1004"/>
  <c r="X1004" s="1"/>
  <c r="H1004"/>
  <c r="J533"/>
  <c r="I533"/>
  <c r="G579"/>
  <c r="R615"/>
  <c r="J615"/>
  <c r="J991"/>
  <c r="E991"/>
  <c r="X991" s="1"/>
  <c r="I1715"/>
  <c r="E1715"/>
  <c r="X1715" s="1"/>
  <c r="F1755"/>
  <c r="E1755"/>
  <c r="X1755" s="1"/>
  <c r="I2212"/>
  <c r="H2212"/>
  <c r="G505"/>
  <c r="R505"/>
  <c r="I575"/>
  <c r="R583"/>
  <c r="R591"/>
  <c r="J643"/>
  <c r="E663"/>
  <c r="X663" s="1"/>
  <c r="R691"/>
  <c r="G771"/>
  <c r="H815"/>
  <c r="E823"/>
  <c r="X823" s="1"/>
  <c r="J903"/>
  <c r="F959"/>
  <c r="G1559"/>
  <c r="G2491"/>
  <c r="J691"/>
  <c r="I663"/>
  <c r="G644"/>
  <c r="J433"/>
  <c r="I445"/>
  <c r="R493"/>
  <c r="G2013"/>
  <c r="E1493"/>
  <c r="X1493" s="1"/>
  <c r="R2013"/>
  <c r="J2280"/>
  <c r="F2080"/>
  <c r="G1773"/>
  <c r="H1153"/>
  <c r="I1645"/>
  <c r="R1577"/>
  <c r="E1577"/>
  <c r="X1577" s="1"/>
  <c r="J1592"/>
  <c r="J1645"/>
  <c r="G1717"/>
  <c r="G1433"/>
  <c r="H2461"/>
  <c r="F2413"/>
  <c r="H1093"/>
  <c r="F1577"/>
  <c r="R1820"/>
  <c r="H1885"/>
  <c r="R1717"/>
  <c r="H2449"/>
  <c r="H2046"/>
  <c r="R1433"/>
  <c r="E2492"/>
  <c r="X2492" s="1"/>
  <c r="R2080"/>
  <c r="E2413"/>
  <c r="X2413" s="1"/>
  <c r="I2492"/>
  <c r="E2080"/>
  <c r="X2080" s="1"/>
  <c r="I1821"/>
  <c r="F1885"/>
  <c r="I2413"/>
  <c r="J340"/>
  <c r="J1093"/>
  <c r="H2080"/>
  <c r="G1885"/>
  <c r="R2492"/>
  <c r="R649"/>
  <c r="F1493"/>
  <c r="I1341"/>
  <c r="I1493"/>
  <c r="J1885"/>
  <c r="R2333"/>
  <c r="J504"/>
  <c r="I504"/>
  <c r="H973"/>
  <c r="H1113"/>
  <c r="I2333"/>
  <c r="J973"/>
  <c r="I1113"/>
  <c r="E1209"/>
  <c r="X1209" s="1"/>
  <c r="G1209"/>
  <c r="J1561"/>
  <c r="E973"/>
  <c r="X973" s="1"/>
  <c r="R805"/>
  <c r="G973"/>
  <c r="E2401"/>
  <c r="X2401" s="1"/>
  <c r="I1785"/>
  <c r="I1901"/>
  <c r="F1901"/>
  <c r="I805"/>
  <c r="F504"/>
  <c r="R504"/>
  <c r="E1901"/>
  <c r="X1901" s="1"/>
  <c r="E2449"/>
  <c r="X2449" s="1"/>
  <c r="F2072"/>
  <c r="H1821"/>
  <c r="F1561"/>
  <c r="I2472"/>
  <c r="G340"/>
  <c r="J468"/>
  <c r="I1118"/>
  <c r="J2472"/>
  <c r="J1209"/>
  <c r="H1209"/>
  <c r="I2373"/>
  <c r="J2373"/>
  <c r="E2373"/>
  <c r="X2373" s="1"/>
  <c r="F2373"/>
  <c r="H2373"/>
  <c r="R1821"/>
  <c r="E1561"/>
  <c r="X1561" s="1"/>
  <c r="F2461"/>
  <c r="E1093"/>
  <c r="X1093" s="1"/>
  <c r="F1093"/>
  <c r="I1093"/>
  <c r="F1897"/>
  <c r="I1897"/>
  <c r="E1897"/>
  <c r="X1897" s="1"/>
  <c r="J1897"/>
  <c r="H1897"/>
  <c r="R1897"/>
  <c r="I2041"/>
  <c r="F2041"/>
  <c r="R2041"/>
  <c r="J2041"/>
  <c r="E2041"/>
  <c r="X2041" s="1"/>
  <c r="H2041"/>
  <c r="R1093"/>
  <c r="R2121"/>
  <c r="E2121"/>
  <c r="X2121" s="1"/>
  <c r="I2121"/>
  <c r="H2121"/>
  <c r="J2121"/>
  <c r="F2121"/>
  <c r="F2333"/>
  <c r="G2333"/>
  <c r="E2333"/>
  <c r="X2333" s="1"/>
  <c r="E532"/>
  <c r="X532" s="1"/>
  <c r="G1561"/>
  <c r="R1592"/>
  <c r="E1213"/>
  <c r="X1213" s="1"/>
  <c r="R1118"/>
  <c r="J1078"/>
  <c r="R1209"/>
  <c r="E1820"/>
  <c r="X1820" s="1"/>
  <c r="I1561"/>
  <c r="H1561"/>
  <c r="F1209"/>
  <c r="I1592"/>
  <c r="J2333"/>
  <c r="H1118"/>
  <c r="E2280"/>
  <c r="X2280" s="1"/>
  <c r="I649"/>
  <c r="J805"/>
  <c r="E805"/>
  <c r="X805" s="1"/>
  <c r="F805"/>
  <c r="H805"/>
  <c r="E1113"/>
  <c r="X1113" s="1"/>
  <c r="F1113"/>
  <c r="R1113"/>
  <c r="I2045"/>
  <c r="H2045"/>
  <c r="E2045"/>
  <c r="X2045" s="1"/>
  <c r="J2045"/>
  <c r="R2045"/>
  <c r="F2045"/>
  <c r="G2373"/>
  <c r="F2449"/>
  <c r="R2449"/>
  <c r="I2449"/>
  <c r="J2449"/>
  <c r="F973"/>
  <c r="R973"/>
  <c r="I1101"/>
  <c r="H1101"/>
  <c r="F1101"/>
  <c r="R1101"/>
  <c r="E1101"/>
  <c r="X1101" s="1"/>
  <c r="J1101"/>
  <c r="E1153"/>
  <c r="X1153" s="1"/>
  <c r="I1153"/>
  <c r="G1153"/>
  <c r="J1153"/>
  <c r="R1153"/>
  <c r="R1301"/>
  <c r="F1301"/>
  <c r="J1301"/>
  <c r="H1301"/>
  <c r="G1301"/>
  <c r="E1301"/>
  <c r="X1301" s="1"/>
  <c r="I1433"/>
  <c r="H1433"/>
  <c r="J1433"/>
  <c r="E1433"/>
  <c r="X1433" s="1"/>
  <c r="I1601"/>
  <c r="H1601"/>
  <c r="J1601"/>
  <c r="R1601"/>
  <c r="F1601"/>
  <c r="E1601"/>
  <c r="X1601" s="1"/>
  <c r="G1601"/>
  <c r="F1697"/>
  <c r="J1697"/>
  <c r="E1697"/>
  <c r="X1697" s="1"/>
  <c r="R1697"/>
  <c r="H1697"/>
  <c r="I1697"/>
  <c r="G1697"/>
  <c r="H1721"/>
  <c r="J1721"/>
  <c r="G1721"/>
  <c r="E1721"/>
  <c r="X1721" s="1"/>
  <c r="I1721"/>
  <c r="F1721"/>
  <c r="R1721"/>
  <c r="J1821"/>
  <c r="E1821"/>
  <c r="X1821" s="1"/>
  <c r="F1821"/>
  <c r="R2105"/>
  <c r="I2105"/>
  <c r="F2105"/>
  <c r="H2105"/>
  <c r="E2105"/>
  <c r="X2105" s="1"/>
  <c r="J2105"/>
  <c r="R2461"/>
  <c r="E2461"/>
  <c r="X2461" s="1"/>
  <c r="I2461"/>
  <c r="J1085"/>
  <c r="F1085"/>
  <c r="H1085"/>
  <c r="R1085"/>
  <c r="I1085"/>
  <c r="G1085"/>
  <c r="J1717"/>
  <c r="I1717"/>
  <c r="H1717"/>
  <c r="E1717"/>
  <c r="X1717" s="1"/>
  <c r="F1785"/>
  <c r="J1785"/>
  <c r="E1785"/>
  <c r="X1785" s="1"/>
  <c r="G1785"/>
  <c r="H1785"/>
  <c r="J1901"/>
  <c r="H1901"/>
  <c r="R1901"/>
  <c r="J2397"/>
  <c r="E2397"/>
  <c r="X2397" s="1"/>
  <c r="G2397"/>
  <c r="F2397"/>
  <c r="H2397"/>
  <c r="I2397"/>
  <c r="R2397"/>
  <c r="J1820"/>
  <c r="F1820"/>
  <c r="I468"/>
  <c r="H2280"/>
  <c r="E649"/>
  <c r="X649" s="1"/>
  <c r="H649"/>
  <c r="F649"/>
  <c r="J649"/>
  <c r="J697"/>
  <c r="R697"/>
  <c r="E697"/>
  <c r="X697" s="1"/>
  <c r="F697"/>
  <c r="H697"/>
  <c r="I697"/>
  <c r="H1341"/>
  <c r="E1341"/>
  <c r="X1341" s="1"/>
  <c r="J1341"/>
  <c r="F1341"/>
  <c r="R1341"/>
  <c r="E1429"/>
  <c r="X1429" s="1"/>
  <c r="I1429"/>
  <c r="J1429"/>
  <c r="F1429"/>
  <c r="G1429"/>
  <c r="H1429"/>
  <c r="R1429"/>
  <c r="G1501"/>
  <c r="F1501"/>
  <c r="E1501"/>
  <c r="X1501" s="1"/>
  <c r="H1501"/>
  <c r="R1501"/>
  <c r="J1501"/>
  <c r="I1501"/>
  <c r="H1577"/>
  <c r="J1577"/>
  <c r="I1577"/>
  <c r="G1645"/>
  <c r="R1645"/>
  <c r="H1645"/>
  <c r="F1645"/>
  <c r="R1769"/>
  <c r="F1769"/>
  <c r="J1769"/>
  <c r="E1769"/>
  <c r="X1769" s="1"/>
  <c r="H1769"/>
  <c r="I1769"/>
  <c r="G2093"/>
  <c r="F2093"/>
  <c r="E2093"/>
  <c r="X2093" s="1"/>
  <c r="H2093"/>
  <c r="J2093"/>
  <c r="R2093"/>
  <c r="I2093"/>
  <c r="R2205"/>
  <c r="G2205"/>
  <c r="E2205"/>
  <c r="X2205" s="1"/>
  <c r="F2205"/>
  <c r="J2205"/>
  <c r="H2205"/>
  <c r="I2205"/>
  <c r="H1820"/>
  <c r="I1078"/>
  <c r="J1029"/>
  <c r="R1029"/>
  <c r="G1029"/>
  <c r="F1029"/>
  <c r="E1029"/>
  <c r="X1029" s="1"/>
  <c r="H1029"/>
  <c r="I1029"/>
  <c r="F1409"/>
  <c r="E1409"/>
  <c r="X1409" s="1"/>
  <c r="H1409"/>
  <c r="G1409"/>
  <c r="I1409"/>
  <c r="J1409"/>
  <c r="R1409"/>
  <c r="H1537"/>
  <c r="R1537"/>
  <c r="G1537"/>
  <c r="I1537"/>
  <c r="J1537"/>
  <c r="E1537"/>
  <c r="X1537" s="1"/>
  <c r="F1537"/>
  <c r="J1569"/>
  <c r="E1569"/>
  <c r="X1569" s="1"/>
  <c r="H1569"/>
  <c r="G1569"/>
  <c r="R1569"/>
  <c r="I1569"/>
  <c r="F1569"/>
  <c r="F1773"/>
  <c r="H1773"/>
  <c r="J1773"/>
  <c r="E1773"/>
  <c r="X1773" s="1"/>
  <c r="R1773"/>
  <c r="J2013"/>
  <c r="I2013"/>
  <c r="F2013"/>
  <c r="H2013"/>
  <c r="J2285"/>
  <c r="H2285"/>
  <c r="G2285"/>
  <c r="F2285"/>
  <c r="I2285"/>
  <c r="R2285"/>
  <c r="E2285"/>
  <c r="X2285" s="1"/>
  <c r="G2461"/>
  <c r="H1661"/>
  <c r="E1661"/>
  <c r="X1661" s="1"/>
  <c r="I1661"/>
  <c r="J1661"/>
  <c r="F1661"/>
  <c r="G1661"/>
  <c r="R1661"/>
  <c r="F1437"/>
  <c r="J1437"/>
  <c r="R1437"/>
  <c r="H1437"/>
  <c r="I1437"/>
  <c r="G1437"/>
  <c r="E1437"/>
  <c r="X1437" s="1"/>
  <c r="F641"/>
  <c r="I641"/>
  <c r="H641"/>
  <c r="R641"/>
  <c r="J641"/>
  <c r="E641"/>
  <c r="X641" s="1"/>
  <c r="R1133"/>
  <c r="I1133"/>
  <c r="E1133"/>
  <c r="X1133" s="1"/>
  <c r="F1133"/>
  <c r="H1133"/>
  <c r="J1133"/>
  <c r="I1241"/>
  <c r="H1241"/>
  <c r="J1241"/>
  <c r="F1241"/>
  <c r="E1241"/>
  <c r="X1241" s="1"/>
  <c r="F1313"/>
  <c r="J1313"/>
  <c r="R1313"/>
  <c r="I1313"/>
  <c r="E1313"/>
  <c r="X1313" s="1"/>
  <c r="H1313"/>
  <c r="J1365"/>
  <c r="H1365"/>
  <c r="G1365"/>
  <c r="I1365"/>
  <c r="F1365"/>
  <c r="R1365"/>
  <c r="E1365"/>
  <c r="X1365" s="1"/>
  <c r="H1461"/>
  <c r="E1461"/>
  <c r="X1461" s="1"/>
  <c r="R1461"/>
  <c r="J1461"/>
  <c r="I1461"/>
  <c r="F1461"/>
  <c r="F1477"/>
  <c r="I1477"/>
  <c r="R1477"/>
  <c r="J1477"/>
  <c r="E1477"/>
  <c r="X1477" s="1"/>
  <c r="H1477"/>
  <c r="F2001"/>
  <c r="I2001"/>
  <c r="J2001"/>
  <c r="E2001"/>
  <c r="X2001" s="1"/>
  <c r="R2001"/>
  <c r="H2001"/>
  <c r="H2129"/>
  <c r="F2129"/>
  <c r="I2129"/>
  <c r="E2129"/>
  <c r="X2129" s="1"/>
  <c r="J2129"/>
  <c r="R2129"/>
  <c r="J2161"/>
  <c r="R2161"/>
  <c r="I2161"/>
  <c r="H2161"/>
  <c r="F2161"/>
  <c r="E2161"/>
  <c r="X2161" s="1"/>
  <c r="I2261"/>
  <c r="F2261"/>
  <c r="E2261"/>
  <c r="X2261" s="1"/>
  <c r="R2261"/>
  <c r="J2261"/>
  <c r="H2261"/>
  <c r="F2393"/>
  <c r="J2393"/>
  <c r="E2393"/>
  <c r="X2393" s="1"/>
  <c r="R2393"/>
  <c r="I2393"/>
  <c r="H2393"/>
  <c r="H1693"/>
  <c r="F1693"/>
  <c r="J1693"/>
  <c r="R1693"/>
  <c r="G1693"/>
  <c r="E1693"/>
  <c r="X1693" s="1"/>
  <c r="I1693"/>
  <c r="J1533"/>
  <c r="E1533"/>
  <c r="X1533" s="1"/>
  <c r="H1533"/>
  <c r="I1533"/>
  <c r="R1533"/>
  <c r="F1533"/>
  <c r="G1533"/>
  <c r="R2077"/>
  <c r="I2077"/>
  <c r="E2077"/>
  <c r="X2077" s="1"/>
  <c r="J2077"/>
  <c r="H2077"/>
  <c r="G2077"/>
  <c r="F2077"/>
  <c r="J1297"/>
  <c r="H1297"/>
  <c r="I1297"/>
  <c r="F1297"/>
  <c r="R1297"/>
  <c r="E1297"/>
  <c r="X1297" s="1"/>
  <c r="I1497"/>
  <c r="G1497"/>
  <c r="F1497"/>
  <c r="H1497"/>
  <c r="R1497"/>
  <c r="E1497"/>
  <c r="X1497" s="1"/>
  <c r="J1497"/>
  <c r="R1792"/>
  <c r="H1078"/>
  <c r="F1405"/>
  <c r="H1405"/>
  <c r="I1405"/>
  <c r="G1405"/>
  <c r="J1405"/>
  <c r="R1405"/>
  <c r="E1405"/>
  <c r="X1405" s="1"/>
  <c r="F1657"/>
  <c r="R1657"/>
  <c r="G1657"/>
  <c r="J1657"/>
  <c r="H1657"/>
  <c r="E1657"/>
  <c r="X1657" s="1"/>
  <c r="I1657"/>
  <c r="F581"/>
  <c r="E581"/>
  <c r="X581" s="1"/>
  <c r="H581"/>
  <c r="R581"/>
  <c r="I581"/>
  <c r="J581"/>
  <c r="F841"/>
  <c r="E841"/>
  <c r="X841" s="1"/>
  <c r="R841"/>
  <c r="H841"/>
  <c r="I841"/>
  <c r="J841"/>
  <c r="J893"/>
  <c r="I893"/>
  <c r="F893"/>
  <c r="R893"/>
  <c r="H893"/>
  <c r="E893"/>
  <c r="X893" s="1"/>
  <c r="I1349"/>
  <c r="J1349"/>
  <c r="G1349"/>
  <c r="R1349"/>
  <c r="E1349"/>
  <c r="X1349" s="1"/>
  <c r="H1349"/>
  <c r="F1349"/>
  <c r="I1489"/>
  <c r="J1489"/>
  <c r="E1489"/>
  <c r="X1489" s="1"/>
  <c r="R1489"/>
  <c r="F1489"/>
  <c r="H1489"/>
  <c r="J1829"/>
  <c r="R1829"/>
  <c r="I1829"/>
  <c r="H1829"/>
  <c r="F1829"/>
  <c r="E1829"/>
  <c r="X1829" s="1"/>
  <c r="H2009"/>
  <c r="I2009"/>
  <c r="F2009"/>
  <c r="E2009"/>
  <c r="X2009" s="1"/>
  <c r="J2009"/>
  <c r="R2009"/>
  <c r="H2241"/>
  <c r="F2241"/>
  <c r="E2241"/>
  <c r="X2241" s="1"/>
  <c r="J2241"/>
  <c r="R2241"/>
  <c r="I2241"/>
  <c r="J2485"/>
  <c r="I2485"/>
  <c r="R2485"/>
  <c r="H2485"/>
  <c r="E2485"/>
  <c r="X2485" s="1"/>
  <c r="F2485"/>
  <c r="J1589"/>
  <c r="F1589"/>
  <c r="H1589"/>
  <c r="E1589"/>
  <c r="X1589" s="1"/>
  <c r="I1589"/>
  <c r="G1589"/>
  <c r="R1589"/>
  <c r="G1441"/>
  <c r="I1441"/>
  <c r="E1441"/>
  <c r="X1441" s="1"/>
  <c r="J1441"/>
  <c r="F1441"/>
  <c r="R1441"/>
  <c r="H1441"/>
  <c r="R1885"/>
  <c r="I1885"/>
  <c r="F2157"/>
  <c r="E2157"/>
  <c r="X2157" s="1"/>
  <c r="J2157"/>
  <c r="H2157"/>
  <c r="R2157"/>
  <c r="G2157"/>
  <c r="I2157"/>
  <c r="H1493"/>
  <c r="J1493"/>
  <c r="R1493"/>
  <c r="J1529"/>
  <c r="F1529"/>
  <c r="E1529"/>
  <c r="X1529" s="1"/>
  <c r="G1529"/>
  <c r="H1529"/>
  <c r="I1529"/>
  <c r="R1529"/>
  <c r="G1253"/>
  <c r="H1253"/>
  <c r="E1253"/>
  <c r="X1253" s="1"/>
  <c r="R1253"/>
  <c r="F1253"/>
  <c r="I1253"/>
  <c r="J1253"/>
  <c r="F1369"/>
  <c r="I1369"/>
  <c r="E1369"/>
  <c r="X1369" s="1"/>
  <c r="R1369"/>
  <c r="J1369"/>
  <c r="H1369"/>
  <c r="G1369"/>
  <c r="I1792"/>
  <c r="G1241"/>
  <c r="H1069"/>
  <c r="F1069"/>
  <c r="I1069"/>
  <c r="J1069"/>
  <c r="E1069"/>
  <c r="X1069" s="1"/>
  <c r="G1069"/>
  <c r="R1069"/>
  <c r="G2413"/>
  <c r="H2413"/>
  <c r="J2413"/>
  <c r="R601"/>
  <c r="I601"/>
  <c r="J601"/>
  <c r="E601"/>
  <c r="X601" s="1"/>
  <c r="H601"/>
  <c r="F601"/>
  <c r="F633"/>
  <c r="I633"/>
  <c r="J633"/>
  <c r="H633"/>
  <c r="E633"/>
  <c r="X633" s="1"/>
  <c r="R633"/>
  <c r="E753"/>
  <c r="X753" s="1"/>
  <c r="H753"/>
  <c r="J753"/>
  <c r="R753"/>
  <c r="I753"/>
  <c r="F753"/>
  <c r="H781"/>
  <c r="I781"/>
  <c r="J781"/>
  <c r="R781"/>
  <c r="F781"/>
  <c r="E781"/>
  <c r="X781" s="1"/>
  <c r="F1189"/>
  <c r="E1189"/>
  <c r="X1189" s="1"/>
  <c r="R1189"/>
  <c r="J1189"/>
  <c r="I1189"/>
  <c r="H1189"/>
  <c r="F1249"/>
  <c r="E1249"/>
  <c r="X1249" s="1"/>
  <c r="H1249"/>
  <c r="I1249"/>
  <c r="R1249"/>
  <c r="J1249"/>
  <c r="R1465"/>
  <c r="I1465"/>
  <c r="H1465"/>
  <c r="J1465"/>
  <c r="F1465"/>
  <c r="E1465"/>
  <c r="X1465" s="1"/>
  <c r="F1549"/>
  <c r="R1549"/>
  <c r="I1549"/>
  <c r="J1549"/>
  <c r="H1549"/>
  <c r="E1549"/>
  <c r="X1549" s="1"/>
  <c r="I1593"/>
  <c r="E1593"/>
  <c r="X1593" s="1"/>
  <c r="H1593"/>
  <c r="F1593"/>
  <c r="J1593"/>
  <c r="R1593"/>
  <c r="I1857"/>
  <c r="J1857"/>
  <c r="R1857"/>
  <c r="H1857"/>
  <c r="F1857"/>
  <c r="E1857"/>
  <c r="X1857" s="1"/>
  <c r="R1941"/>
  <c r="J1941"/>
  <c r="F1941"/>
  <c r="I1941"/>
  <c r="H1941"/>
  <c r="E1941"/>
  <c r="X1941" s="1"/>
  <c r="I2085"/>
  <c r="F2085"/>
  <c r="H2085"/>
  <c r="J2085"/>
  <c r="R2085"/>
  <c r="E2085"/>
  <c r="X2085" s="1"/>
  <c r="I2133"/>
  <c r="E2133"/>
  <c r="X2133" s="1"/>
  <c r="R2133"/>
  <c r="F2133"/>
  <c r="J2133"/>
  <c r="H2133"/>
  <c r="H2177"/>
  <c r="F2177"/>
  <c r="R2177"/>
  <c r="E2177"/>
  <c r="X2177" s="1"/>
  <c r="J2177"/>
  <c r="I2177"/>
  <c r="R2269"/>
  <c r="E2269"/>
  <c r="X2269" s="1"/>
  <c r="I2269"/>
  <c r="H2269"/>
  <c r="F2269"/>
  <c r="J2269"/>
  <c r="F2289"/>
  <c r="H2289"/>
  <c r="R2289"/>
  <c r="I2289"/>
  <c r="J2289"/>
  <c r="E2289"/>
  <c r="X2289" s="1"/>
  <c r="F2401"/>
  <c r="J2401"/>
  <c r="R2401"/>
  <c r="I2401"/>
  <c r="H2401"/>
  <c r="G1401"/>
  <c r="H1401"/>
  <c r="F1401"/>
  <c r="R1401"/>
  <c r="J1401"/>
  <c r="I1401"/>
  <c r="E1401"/>
  <c r="X1401" s="1"/>
  <c r="J1345"/>
  <c r="I1345"/>
  <c r="F1345"/>
  <c r="H1345"/>
  <c r="E1345"/>
  <c r="X1345" s="1"/>
  <c r="R1345"/>
  <c r="G1345"/>
  <c r="J1781"/>
  <c r="I1781"/>
  <c r="G1781"/>
  <c r="F1781"/>
  <c r="E1781"/>
  <c r="X1781" s="1"/>
  <c r="H1781"/>
  <c r="R1781"/>
  <c r="H1213"/>
  <c r="I1213"/>
  <c r="R1213"/>
  <c r="J1213"/>
  <c r="F1213"/>
  <c r="E1792"/>
  <c r="X1792" s="1"/>
  <c r="F1078"/>
  <c r="R1181"/>
  <c r="G1181"/>
  <c r="H1181"/>
  <c r="F1181"/>
  <c r="I1181"/>
  <c r="J1181"/>
  <c r="E1181"/>
  <c r="X1181" s="1"/>
  <c r="H577"/>
  <c r="F577"/>
  <c r="I577"/>
  <c r="E577"/>
  <c r="X577" s="1"/>
  <c r="R577"/>
  <c r="J577"/>
  <c r="G641"/>
  <c r="E653"/>
  <c r="X653" s="1"/>
  <c r="R653"/>
  <c r="J653"/>
  <c r="I653"/>
  <c r="H653"/>
  <c r="F653"/>
  <c r="R889"/>
  <c r="E889"/>
  <c r="X889" s="1"/>
  <c r="J889"/>
  <c r="H889"/>
  <c r="I889"/>
  <c r="F889"/>
  <c r="J917"/>
  <c r="E917"/>
  <c r="X917" s="1"/>
  <c r="R917"/>
  <c r="F917"/>
  <c r="H917"/>
  <c r="I917"/>
  <c r="G1133"/>
  <c r="E1269"/>
  <c r="X1269" s="1"/>
  <c r="H1269"/>
  <c r="I1269"/>
  <c r="J1269"/>
  <c r="R1269"/>
  <c r="F1269"/>
  <c r="G1313"/>
  <c r="J1357"/>
  <c r="H1357"/>
  <c r="F1357"/>
  <c r="R1357"/>
  <c r="E1357"/>
  <c r="X1357" s="1"/>
  <c r="I1357"/>
  <c r="J1381"/>
  <c r="E1381"/>
  <c r="X1381" s="1"/>
  <c r="F1381"/>
  <c r="I1381"/>
  <c r="R1381"/>
  <c r="H1381"/>
  <c r="G1461"/>
  <c r="G1477"/>
  <c r="J1509"/>
  <c r="E1509"/>
  <c r="X1509" s="1"/>
  <c r="H1509"/>
  <c r="F1509"/>
  <c r="R1509"/>
  <c r="I1509"/>
  <c r="R1665"/>
  <c r="H1665"/>
  <c r="E1665"/>
  <c r="X1665" s="1"/>
  <c r="I1665"/>
  <c r="G1665"/>
  <c r="F1665"/>
  <c r="J1665"/>
  <c r="I1833"/>
  <c r="J1833"/>
  <c r="E1833"/>
  <c r="X1833" s="1"/>
  <c r="H1833"/>
  <c r="F1833"/>
  <c r="R1833"/>
  <c r="H1985"/>
  <c r="I1985"/>
  <c r="F1985"/>
  <c r="R1985"/>
  <c r="J1985"/>
  <c r="E1985"/>
  <c r="X1985" s="1"/>
  <c r="G2001"/>
  <c r="G2129"/>
  <c r="G2161"/>
  <c r="G2261"/>
  <c r="G2393"/>
  <c r="G1053"/>
  <c r="J1053"/>
  <c r="F1053"/>
  <c r="R1053"/>
  <c r="E1053"/>
  <c r="X1053" s="1"/>
  <c r="I1053"/>
  <c r="H1053"/>
  <c r="I1789"/>
  <c r="H1789"/>
  <c r="E1789"/>
  <c r="X1789" s="1"/>
  <c r="G1789"/>
  <c r="F1789"/>
  <c r="R1789"/>
  <c r="J1789"/>
  <c r="G1625"/>
  <c r="R1625"/>
  <c r="E1625"/>
  <c r="X1625" s="1"/>
  <c r="F1625"/>
  <c r="I1625"/>
  <c r="J1625"/>
  <c r="H1625"/>
  <c r="R2244"/>
  <c r="J2244"/>
  <c r="I2244"/>
  <c r="H2244"/>
  <c r="F2244"/>
  <c r="E2244"/>
  <c r="X2244" s="1"/>
  <c r="I2280"/>
  <c r="R2280"/>
  <c r="R340"/>
  <c r="I340"/>
  <c r="F340"/>
  <c r="H340"/>
  <c r="I408"/>
  <c r="E408"/>
  <c r="X408" s="1"/>
  <c r="H408"/>
  <c r="F408"/>
  <c r="J408"/>
  <c r="R408"/>
  <c r="H504"/>
  <c r="E504"/>
  <c r="X504" s="1"/>
  <c r="R1306"/>
  <c r="I1306"/>
  <c r="J1306"/>
  <c r="H1306"/>
  <c r="E1306"/>
  <c r="X1306" s="1"/>
  <c r="F1306"/>
  <c r="H2048"/>
  <c r="F2048"/>
  <c r="R2048"/>
  <c r="I2048"/>
  <c r="E2048"/>
  <c r="X2048" s="1"/>
  <c r="J2048"/>
  <c r="R2084"/>
  <c r="F2084"/>
  <c r="J2084"/>
  <c r="H2084"/>
  <c r="I2084"/>
  <c r="E2084"/>
  <c r="X2084" s="1"/>
  <c r="R2392"/>
  <c r="J2392"/>
  <c r="H2392"/>
  <c r="E2392"/>
  <c r="X2392" s="1"/>
  <c r="I2392"/>
  <c r="F2392"/>
  <c r="J2028"/>
  <c r="H2028"/>
  <c r="I2028"/>
  <c r="E2028"/>
  <c r="X2028" s="1"/>
  <c r="F2028"/>
  <c r="R2028"/>
  <c r="J2140"/>
  <c r="R2140"/>
  <c r="I2140"/>
  <c r="E2140"/>
  <c r="X2140" s="1"/>
  <c r="H2140"/>
  <c r="F2140"/>
  <c r="I2216"/>
  <c r="J2216"/>
  <c r="F2216"/>
  <c r="H2216"/>
  <c r="R2216"/>
  <c r="E2216"/>
  <c r="X2216" s="1"/>
  <c r="E2276"/>
  <c r="X2276" s="1"/>
  <c r="F2276"/>
  <c r="I2276"/>
  <c r="H2276"/>
  <c r="R2276"/>
  <c r="J2276"/>
  <c r="I300"/>
  <c r="F300"/>
  <c r="E300"/>
  <c r="X300" s="1"/>
  <c r="J300"/>
  <c r="H300"/>
  <c r="R300"/>
  <c r="H372"/>
  <c r="F372"/>
  <c r="J372"/>
  <c r="R372"/>
  <c r="E372"/>
  <c r="X372" s="1"/>
  <c r="I372"/>
  <c r="E480"/>
  <c r="X480" s="1"/>
  <c r="R480"/>
  <c r="J480"/>
  <c r="H480"/>
  <c r="F480"/>
  <c r="I480"/>
  <c r="E1078"/>
  <c r="X1078" s="1"/>
  <c r="R1078"/>
  <c r="I2044"/>
  <c r="J2044"/>
  <c r="E2044"/>
  <c r="X2044" s="1"/>
  <c r="R2044"/>
  <c r="H2044"/>
  <c r="F2044"/>
  <c r="J2068"/>
  <c r="R2068"/>
  <c r="I2068"/>
  <c r="H2068"/>
  <c r="E2068"/>
  <c r="X2068" s="1"/>
  <c r="F2068"/>
  <c r="J2080"/>
  <c r="I2080"/>
  <c r="G2244"/>
  <c r="G2280"/>
  <c r="J2492"/>
  <c r="H2492"/>
  <c r="F2492"/>
  <c r="G1820"/>
  <c r="H1508"/>
  <c r="R1508"/>
  <c r="E1508"/>
  <c r="X1508" s="1"/>
  <c r="I1508"/>
  <c r="F1508"/>
  <c r="J1508"/>
  <c r="E1592"/>
  <c r="X1592" s="1"/>
  <c r="H1592"/>
  <c r="F1592"/>
  <c r="R1680"/>
  <c r="E1680"/>
  <c r="X1680" s="1"/>
  <c r="J1680"/>
  <c r="I1680"/>
  <c r="H1680"/>
  <c r="F1680"/>
  <c r="I751"/>
  <c r="H751"/>
  <c r="J751"/>
  <c r="F751"/>
  <c r="E751"/>
  <c r="X751" s="1"/>
  <c r="R751"/>
  <c r="E1048"/>
  <c r="X1048" s="1"/>
  <c r="R1048"/>
  <c r="I1048"/>
  <c r="H1048"/>
  <c r="J1048"/>
  <c r="F1048"/>
  <c r="H1142"/>
  <c r="R1142"/>
  <c r="J1142"/>
  <c r="E1142"/>
  <c r="X1142" s="1"/>
  <c r="I1142"/>
  <c r="F1142"/>
  <c r="J1264"/>
  <c r="H1264"/>
  <c r="R1264"/>
  <c r="I1264"/>
  <c r="F1264"/>
  <c r="E1264"/>
  <c r="X1264" s="1"/>
  <c r="F1500"/>
  <c r="J1500"/>
  <c r="I1500"/>
  <c r="H1500"/>
  <c r="R1500"/>
  <c r="E1500"/>
  <c r="X1500" s="1"/>
  <c r="I1588"/>
  <c r="H1588"/>
  <c r="R1588"/>
  <c r="J1588"/>
  <c r="F1588"/>
  <c r="E1588"/>
  <c r="X1588" s="1"/>
  <c r="F1202"/>
  <c r="E1202"/>
  <c r="X1202" s="1"/>
  <c r="R1202"/>
  <c r="J1202"/>
  <c r="H1202"/>
  <c r="I1202"/>
  <c r="F1242"/>
  <c r="H1242"/>
  <c r="E1242"/>
  <c r="X1242" s="1"/>
  <c r="I1242"/>
  <c r="J1242"/>
  <c r="R1242"/>
  <c r="H791"/>
  <c r="J791"/>
  <c r="R791"/>
  <c r="I791"/>
  <c r="E791"/>
  <c r="X791" s="1"/>
  <c r="F791"/>
  <c r="E1040"/>
  <c r="X1040" s="1"/>
  <c r="J1040"/>
  <c r="I1040"/>
  <c r="R1040"/>
  <c r="F1040"/>
  <c r="H1040"/>
  <c r="H2472"/>
  <c r="F2472"/>
  <c r="R2472"/>
  <c r="E2472"/>
  <c r="X2472" s="1"/>
  <c r="F1464"/>
  <c r="H1464"/>
  <c r="R1464"/>
  <c r="J1464"/>
  <c r="I1464"/>
  <c r="E1464"/>
  <c r="X1464" s="1"/>
  <c r="R985"/>
  <c r="J985"/>
  <c r="E985"/>
  <c r="X985" s="1"/>
  <c r="H985"/>
  <c r="I985"/>
  <c r="F985"/>
  <c r="F320"/>
  <c r="R320"/>
  <c r="I320"/>
  <c r="H320"/>
  <c r="J320"/>
  <c r="E320"/>
  <c r="X320" s="1"/>
  <c r="J348"/>
  <c r="H348"/>
  <c r="R348"/>
  <c r="F348"/>
  <c r="E348"/>
  <c r="X348" s="1"/>
  <c r="I348"/>
  <c r="H352"/>
  <c r="E352"/>
  <c r="X352" s="1"/>
  <c r="R352"/>
  <c r="F352"/>
  <c r="I352"/>
  <c r="J352"/>
  <c r="F364"/>
  <c r="I364"/>
  <c r="R364"/>
  <c r="J364"/>
  <c r="H364"/>
  <c r="E364"/>
  <c r="X364" s="1"/>
  <c r="F376"/>
  <c r="I376"/>
  <c r="J376"/>
  <c r="R376"/>
  <c r="H376"/>
  <c r="E376"/>
  <c r="X376" s="1"/>
  <c r="J392"/>
  <c r="I392"/>
  <c r="E392"/>
  <c r="X392" s="1"/>
  <c r="F392"/>
  <c r="H392"/>
  <c r="R392"/>
  <c r="H400"/>
  <c r="F400"/>
  <c r="R400"/>
  <c r="J400"/>
  <c r="E400"/>
  <c r="X400" s="1"/>
  <c r="I400"/>
  <c r="H452"/>
  <c r="E452"/>
  <c r="X452" s="1"/>
  <c r="I452"/>
  <c r="J452"/>
  <c r="F452"/>
  <c r="R452"/>
  <c r="E468"/>
  <c r="X468" s="1"/>
  <c r="R468"/>
  <c r="F468"/>
  <c r="H468"/>
  <c r="I520"/>
  <c r="R520"/>
  <c r="H520"/>
  <c r="J520"/>
  <c r="F520"/>
  <c r="E520"/>
  <c r="X520" s="1"/>
  <c r="I2046"/>
  <c r="H1170"/>
  <c r="R1170"/>
  <c r="E1170"/>
  <c r="X1170" s="1"/>
  <c r="I1170"/>
  <c r="F1170"/>
  <c r="J1170"/>
  <c r="R1246"/>
  <c r="H1246"/>
  <c r="F1246"/>
  <c r="J1246"/>
  <c r="E1246"/>
  <c r="X1246" s="1"/>
  <c r="I1246"/>
  <c r="R2377"/>
  <c r="I2377"/>
  <c r="F2377"/>
  <c r="J2377"/>
  <c r="E2377"/>
  <c r="X2377" s="1"/>
  <c r="H2377"/>
  <c r="J1118"/>
  <c r="E1118"/>
  <c r="X1118" s="1"/>
  <c r="F1118"/>
  <c r="J1187"/>
  <c r="R1187"/>
  <c r="H1187"/>
  <c r="I1187"/>
  <c r="E1187"/>
  <c r="X1187" s="1"/>
  <c r="F1187"/>
  <c r="F1277"/>
  <c r="E1277"/>
  <c r="X1277" s="1"/>
  <c r="J1277"/>
  <c r="I1277"/>
  <c r="R1277"/>
  <c r="H1277"/>
  <c r="F1440"/>
  <c r="E1440"/>
  <c r="X1440" s="1"/>
  <c r="I1440"/>
  <c r="R1440"/>
  <c r="H1440"/>
  <c r="J1440"/>
  <c r="E1456"/>
  <c r="X1456" s="1"/>
  <c r="H1456"/>
  <c r="F1456"/>
  <c r="R1456"/>
  <c r="J1456"/>
  <c r="I1456"/>
  <c r="I318"/>
  <c r="E318"/>
  <c r="X318" s="1"/>
  <c r="J318"/>
  <c r="F318"/>
  <c r="R318"/>
  <c r="H318"/>
  <c r="F324"/>
  <c r="J324"/>
  <c r="H324"/>
  <c r="E324"/>
  <c r="X324" s="1"/>
  <c r="R324"/>
  <c r="I324"/>
  <c r="F350"/>
  <c r="E350"/>
  <c r="X350" s="1"/>
  <c r="R350"/>
  <c r="H350"/>
  <c r="I350"/>
  <c r="J350"/>
  <c r="R396"/>
  <c r="E396"/>
  <c r="X396" s="1"/>
  <c r="J396"/>
  <c r="H396"/>
  <c r="F396"/>
  <c r="I396"/>
  <c r="H412"/>
  <c r="F412"/>
  <c r="J412"/>
  <c r="E412"/>
  <c r="X412" s="1"/>
  <c r="I412"/>
  <c r="R412"/>
  <c r="R456"/>
  <c r="J456"/>
  <c r="E456"/>
  <c r="X456" s="1"/>
  <c r="H456"/>
  <c r="I456"/>
  <c r="F456"/>
  <c r="R488"/>
  <c r="J488"/>
  <c r="F488"/>
  <c r="H488"/>
  <c r="E488"/>
  <c r="X488" s="1"/>
  <c r="I488"/>
  <c r="I1226"/>
  <c r="E1226"/>
  <c r="X1226" s="1"/>
  <c r="R1226"/>
  <c r="F1226"/>
  <c r="H1226"/>
  <c r="J1226"/>
  <c r="H1382"/>
  <c r="J1382"/>
  <c r="E1382"/>
  <c r="X1382" s="1"/>
  <c r="R1382"/>
  <c r="F1382"/>
  <c r="I1382"/>
  <c r="J544"/>
  <c r="I544"/>
  <c r="E544"/>
  <c r="X544" s="1"/>
  <c r="R544"/>
  <c r="H544"/>
  <c r="F544"/>
  <c r="H1641"/>
  <c r="E1641"/>
  <c r="X1641" s="1"/>
  <c r="I1641"/>
  <c r="R1641"/>
  <c r="J1641"/>
  <c r="F1641"/>
  <c r="J532"/>
  <c r="I362"/>
  <c r="H362"/>
  <c r="F362"/>
  <c r="E362"/>
  <c r="X362" s="1"/>
  <c r="J362"/>
  <c r="G362"/>
  <c r="R362"/>
  <c r="E1080"/>
  <c r="X1080" s="1"/>
  <c r="H1080"/>
  <c r="J1080"/>
  <c r="R1080"/>
  <c r="F1080"/>
  <c r="I1080"/>
  <c r="I1192"/>
  <c r="J1192"/>
  <c r="E1192"/>
  <c r="X1192" s="1"/>
  <c r="R1192"/>
  <c r="F1192"/>
  <c r="H1192"/>
  <c r="H560"/>
  <c r="E560"/>
  <c r="X560" s="1"/>
  <c r="F560"/>
  <c r="J560"/>
  <c r="R560"/>
  <c r="I560"/>
  <c r="F1632"/>
  <c r="R1632"/>
  <c r="E1632"/>
  <c r="X1632" s="1"/>
  <c r="H1632"/>
  <c r="I1632"/>
  <c r="J1632"/>
  <c r="F1792"/>
  <c r="H1792"/>
  <c r="J1792"/>
  <c r="H2188"/>
  <c r="F2188"/>
  <c r="E424"/>
  <c r="X424" s="1"/>
  <c r="F424"/>
  <c r="J424"/>
  <c r="I424"/>
  <c r="H424"/>
  <c r="R424"/>
  <c r="J512"/>
  <c r="F512"/>
  <c r="H512"/>
  <c r="I512"/>
  <c r="E512"/>
  <c r="X512" s="1"/>
  <c r="R512"/>
  <c r="E2092"/>
  <c r="X2092" s="1"/>
  <c r="H2092"/>
  <c r="R2092"/>
  <c r="J2092"/>
  <c r="I2092"/>
  <c r="F2092"/>
  <c r="I1540"/>
  <c r="J1540"/>
  <c r="R1540"/>
  <c r="F1540"/>
  <c r="H1540"/>
  <c r="E1540"/>
  <c r="X1540" s="1"/>
  <c r="H2072"/>
  <c r="J2072"/>
  <c r="R2072"/>
  <c r="I2072"/>
  <c r="I1026"/>
  <c r="H1026"/>
  <c r="J1026"/>
  <c r="R1026"/>
  <c r="F1026"/>
  <c r="E1026"/>
  <c r="X1026" s="1"/>
  <c r="E1828"/>
  <c r="X1828" s="1"/>
  <c r="J1828"/>
  <c r="F1828"/>
  <c r="R1828"/>
  <c r="I1828"/>
  <c r="H1828"/>
  <c r="J2255"/>
  <c r="E2255"/>
  <c r="X2255" s="1"/>
  <c r="F2255"/>
  <c r="H2255"/>
  <c r="I2255"/>
  <c r="R2255"/>
  <c r="R1208"/>
  <c r="I1208"/>
  <c r="F1208"/>
  <c r="H1208"/>
  <c r="E1208"/>
  <c r="X1208" s="1"/>
  <c r="J1208"/>
  <c r="I556"/>
  <c r="R556"/>
  <c r="J556"/>
  <c r="E556"/>
  <c r="X556" s="1"/>
  <c r="H556"/>
  <c r="F556"/>
  <c r="I745"/>
  <c r="E745"/>
  <c r="X745" s="1"/>
  <c r="H745"/>
  <c r="J745"/>
  <c r="F745"/>
  <c r="R745"/>
  <c r="H1628"/>
  <c r="I1628"/>
  <c r="J1628"/>
  <c r="R1628"/>
  <c r="E1628"/>
  <c r="X1628" s="1"/>
  <c r="F1628"/>
  <c r="R1756"/>
  <c r="E1756"/>
  <c r="X1756" s="1"/>
  <c r="I1756"/>
  <c r="H1756"/>
  <c r="F1756"/>
  <c r="J1756"/>
  <c r="G2072"/>
  <c r="F1086"/>
  <c r="R1086"/>
  <c r="I1086"/>
  <c r="J1086"/>
  <c r="H1086"/>
  <c r="E1086"/>
  <c r="X1086" s="1"/>
  <c r="R440"/>
  <c r="I440"/>
  <c r="E440"/>
  <c r="X440" s="1"/>
  <c r="F440"/>
  <c r="H440"/>
  <c r="J440"/>
  <c r="E476"/>
  <c r="X476" s="1"/>
  <c r="F476"/>
  <c r="H476"/>
  <c r="I476"/>
  <c r="R476"/>
  <c r="J476"/>
  <c r="F510"/>
  <c r="E510"/>
  <c r="X510" s="1"/>
  <c r="I510"/>
  <c r="J510"/>
  <c r="R510"/>
  <c r="H510"/>
  <c r="I532"/>
  <c r="F532"/>
  <c r="H532"/>
  <c r="R532"/>
  <c r="R1468"/>
  <c r="I1468"/>
  <c r="F1468"/>
  <c r="H1468"/>
  <c r="J1468"/>
  <c r="E1468"/>
  <c r="X1468" s="1"/>
  <c r="E1544"/>
  <c r="X1544" s="1"/>
  <c r="I1544"/>
  <c r="R1544"/>
  <c r="F1544"/>
  <c r="H1544"/>
  <c r="J1544"/>
  <c r="R1042"/>
  <c r="H1042"/>
  <c r="J1042"/>
  <c r="E1042"/>
  <c r="X1042" s="1"/>
  <c r="F1042"/>
  <c r="I1042"/>
  <c r="I1832"/>
  <c r="R1832"/>
  <c r="F1832"/>
  <c r="E1832"/>
  <c r="X1832" s="1"/>
  <c r="H1832"/>
  <c r="J1832"/>
  <c r="H1880"/>
  <c r="R1880"/>
  <c r="E1880"/>
  <c r="X1880" s="1"/>
  <c r="F1880"/>
  <c r="I1880"/>
  <c r="J1880"/>
  <c r="J502"/>
  <c r="R502"/>
  <c r="I502"/>
  <c r="G502"/>
  <c r="F502"/>
  <c r="H502"/>
  <c r="E502"/>
  <c r="X502" s="1"/>
  <c r="J1575"/>
  <c r="E1575"/>
  <c r="X1575" s="1"/>
  <c r="F1575"/>
  <c r="I1575"/>
  <c r="R1575"/>
  <c r="H1575"/>
  <c r="F1682"/>
  <c r="H1682"/>
  <c r="E1682"/>
  <c r="X1682" s="1"/>
  <c r="R1682"/>
  <c r="J1682"/>
  <c r="I1682"/>
  <c r="I747"/>
  <c r="J747"/>
  <c r="E747"/>
  <c r="X747" s="1"/>
  <c r="F747"/>
  <c r="H747"/>
  <c r="R747"/>
  <c r="F1720"/>
  <c r="H1720"/>
  <c r="I1720"/>
  <c r="E1720"/>
  <c r="X1720" s="1"/>
  <c r="R1720"/>
  <c r="J1720"/>
  <c r="E1479"/>
  <c r="X1479" s="1"/>
  <c r="G1479"/>
  <c r="J1479"/>
  <c r="H1479"/>
  <c r="F1479"/>
  <c r="I1479"/>
  <c r="R1479"/>
  <c r="E2142"/>
  <c r="X2142" s="1"/>
  <c r="I2142"/>
  <c r="G2142"/>
  <c r="J2142"/>
  <c r="R2142"/>
  <c r="H2142"/>
  <c r="F2142"/>
  <c r="G1682"/>
  <c r="R2225"/>
  <c r="E2225"/>
  <c r="X2225" s="1"/>
  <c r="I2225"/>
  <c r="H2225"/>
  <c r="F2225"/>
  <c r="J2225"/>
  <c r="F2069"/>
  <c r="E2069"/>
  <c r="X2069" s="1"/>
  <c r="R2069"/>
  <c r="J2069"/>
  <c r="I2069"/>
  <c r="H2069"/>
  <c r="G2046"/>
  <c r="R2046"/>
  <c r="J2046"/>
  <c r="F2046"/>
  <c r="E1702"/>
  <c r="X1702" s="1"/>
  <c r="I1702"/>
  <c r="H1702"/>
  <c r="F1702"/>
  <c r="J1702"/>
  <c r="R1702"/>
  <c r="G2188"/>
  <c r="E2188"/>
  <c r="X2188" s="1"/>
  <c r="R2188"/>
  <c r="J2188"/>
  <c r="J1806"/>
  <c r="E1806"/>
  <c r="X1806" s="1"/>
  <c r="H1806"/>
  <c r="F1806"/>
  <c r="R1806"/>
  <c r="I1806"/>
  <c r="E1933"/>
  <c r="X1933" s="1"/>
  <c r="F1933"/>
  <c r="R1933"/>
  <c r="I1933"/>
  <c r="H1933"/>
  <c r="J1933"/>
  <c r="E1744"/>
  <c r="X1744" s="1"/>
  <c r="R1744"/>
  <c r="F1744"/>
  <c r="H1744"/>
  <c r="J1744"/>
  <c r="I1744"/>
  <c r="R2264"/>
  <c r="E2264"/>
  <c r="X2264" s="1"/>
  <c r="F2264"/>
  <c r="I2264"/>
  <c r="J2264"/>
  <c r="H2264"/>
  <c r="G1575"/>
  <c r="J1640"/>
  <c r="R1640"/>
  <c r="E1640"/>
  <c r="X1640" s="1"/>
  <c r="H1640"/>
  <c r="I1640"/>
  <c r="F1640"/>
  <c r="J1656"/>
  <c r="F1656"/>
  <c r="H1656"/>
  <c r="I1656"/>
  <c r="R1656"/>
  <c r="E1656"/>
  <c r="X1656" s="1"/>
  <c r="J1162"/>
  <c r="I1162"/>
  <c r="F1162"/>
  <c r="E1162"/>
  <c r="X1162" s="1"/>
  <c r="R1162"/>
  <c r="H1162"/>
  <c r="H2008"/>
  <c r="F2008"/>
  <c r="J2008"/>
  <c r="E2008"/>
  <c r="X2008" s="1"/>
  <c r="I2008"/>
  <c r="R2008"/>
  <c r="R2206"/>
  <c r="F2206"/>
  <c r="H2206"/>
  <c r="G2206"/>
  <c r="E2206"/>
  <c r="X2206" s="1"/>
  <c r="I2206"/>
  <c r="J2206"/>
  <c r="R1077"/>
  <c r="F1077"/>
  <c r="I1077"/>
  <c r="J1077"/>
  <c r="E1077"/>
  <c r="X1077" s="1"/>
  <c r="H1077"/>
  <c r="E1161"/>
  <c r="X1161" s="1"/>
  <c r="R1161"/>
  <c r="J1161"/>
  <c r="I1161"/>
  <c r="H1161"/>
  <c r="F1161"/>
  <c r="J430"/>
  <c r="E430"/>
  <c r="X430" s="1"/>
  <c r="F430"/>
  <c r="I430"/>
  <c r="R430"/>
  <c r="H430"/>
  <c r="R1299"/>
  <c r="E1299"/>
  <c r="X1299" s="1"/>
  <c r="H1299"/>
  <c r="F1299"/>
  <c r="J1299"/>
  <c r="I1299"/>
  <c r="H1971"/>
  <c r="I1971"/>
  <c r="F1971"/>
  <c r="E1971"/>
  <c r="X1971" s="1"/>
  <c r="J1971"/>
  <c r="R1971"/>
  <c r="F506"/>
  <c r="E506"/>
  <c r="X506" s="1"/>
  <c r="G506"/>
  <c r="J506"/>
  <c r="I506"/>
  <c r="R506"/>
  <c r="H506"/>
  <c r="G430"/>
  <c r="R1233"/>
  <c r="J1233"/>
  <c r="E1233"/>
  <c r="X1233" s="1"/>
  <c r="H1233"/>
  <c r="F1233"/>
  <c r="I1233"/>
  <c r="R1846"/>
  <c r="I1846"/>
  <c r="H1846"/>
  <c r="J1846"/>
  <c r="F1846"/>
  <c r="E1846"/>
  <c r="X1846" s="1"/>
  <c r="J1961"/>
  <c r="E1961"/>
  <c r="X1961" s="1"/>
  <c r="I1961"/>
  <c r="F1961"/>
  <c r="H1961"/>
  <c r="R1961"/>
  <c r="J2312"/>
  <c r="F2312"/>
  <c r="E2312"/>
  <c r="X2312" s="1"/>
  <c r="R2312"/>
  <c r="H2312"/>
  <c r="I2312"/>
  <c r="R1783"/>
  <c r="E1783"/>
  <c r="X1783" s="1"/>
  <c r="I1783"/>
  <c r="H1783"/>
  <c r="J1783"/>
  <c r="F1783"/>
  <c r="E1251"/>
  <c r="X1251" s="1"/>
  <c r="R1251"/>
  <c r="F1251"/>
  <c r="J1251"/>
  <c r="H1251"/>
  <c r="I1251"/>
  <c r="F585"/>
  <c r="J585"/>
  <c r="R585"/>
  <c r="H585"/>
  <c r="E585"/>
  <c r="X585" s="1"/>
  <c r="I585"/>
  <c r="J1884"/>
  <c r="F1884"/>
  <c r="I1884"/>
  <c r="H1884"/>
  <c r="E1884"/>
  <c r="X1884" s="1"/>
  <c r="R1884"/>
  <c r="F2160"/>
  <c r="I2160"/>
  <c r="H2160"/>
  <c r="R2160"/>
  <c r="E2160"/>
  <c r="X2160" s="1"/>
  <c r="J2160"/>
  <c r="E1283"/>
  <c r="X1283" s="1"/>
  <c r="R1283"/>
  <c r="I1283"/>
  <c r="F1283"/>
  <c r="H1283"/>
  <c r="J1283"/>
  <c r="G1077"/>
  <c r="I346"/>
  <c r="E346"/>
  <c r="X346" s="1"/>
  <c r="J346"/>
  <c r="H346"/>
  <c r="F346"/>
  <c r="G346"/>
  <c r="R346"/>
  <c r="G1161"/>
  <c r="H573"/>
  <c r="E573"/>
  <c r="X573" s="1"/>
  <c r="J573"/>
  <c r="I573"/>
  <c r="F573"/>
  <c r="R573"/>
  <c r="H635"/>
  <c r="E635"/>
  <c r="X635" s="1"/>
  <c r="F635"/>
  <c r="R635"/>
  <c r="J635"/>
  <c r="I635"/>
  <c r="E2125"/>
  <c r="X2125" s="1"/>
  <c r="R2125"/>
  <c r="F2125"/>
  <c r="H2125"/>
  <c r="I2125"/>
  <c r="J2125"/>
  <c r="I1837"/>
  <c r="F1837"/>
  <c r="E1837"/>
  <c r="X1837" s="1"/>
  <c r="H1837"/>
  <c r="R1837"/>
  <c r="J1837"/>
  <c r="E2056"/>
  <c r="X2056" s="1"/>
  <c r="H2056"/>
  <c r="I2056"/>
  <c r="R2056"/>
  <c r="J2056"/>
  <c r="F2056"/>
  <c r="H2440"/>
  <c r="F2440"/>
  <c r="R2440"/>
  <c r="J2440"/>
  <c r="E2440"/>
  <c r="X2440" s="1"/>
  <c r="I2440"/>
  <c r="G2160"/>
  <c r="H1699"/>
  <c r="I1699"/>
  <c r="J1699"/>
  <c r="F1699"/>
  <c r="R1699"/>
  <c r="E1699"/>
  <c r="X1699" s="1"/>
  <c r="F675"/>
  <c r="I675"/>
  <c r="H675"/>
  <c r="E675"/>
  <c r="X675" s="1"/>
  <c r="R675"/>
  <c r="J675"/>
  <c r="F1869"/>
  <c r="I1869"/>
  <c r="E1869"/>
  <c r="X1869" s="1"/>
  <c r="R1869"/>
  <c r="H1869"/>
  <c r="J1869"/>
  <c r="E990"/>
  <c r="X990" s="1"/>
  <c r="F990"/>
  <c r="J990"/>
  <c r="I990"/>
  <c r="R990"/>
  <c r="H990"/>
  <c r="H414"/>
  <c r="R414"/>
  <c r="F414"/>
  <c r="E414"/>
  <c r="X414" s="1"/>
  <c r="I414"/>
  <c r="G414"/>
  <c r="J414"/>
  <c r="J326"/>
  <c r="I326"/>
  <c r="R326"/>
  <c r="F326"/>
  <c r="H326"/>
  <c r="E326"/>
  <c r="X326" s="1"/>
  <c r="H446"/>
  <c r="F446"/>
  <c r="J446"/>
  <c r="R446"/>
  <c r="I446"/>
  <c r="E446"/>
  <c r="X446" s="1"/>
  <c r="G1971"/>
  <c r="E721"/>
  <c r="X721" s="1"/>
  <c r="F721"/>
  <c r="I721"/>
  <c r="R721"/>
  <c r="G721"/>
  <c r="H721"/>
  <c r="J721"/>
  <c r="I843"/>
  <c r="E843"/>
  <c r="X843" s="1"/>
  <c r="J843"/>
  <c r="H843"/>
  <c r="F843"/>
  <c r="R843"/>
  <c r="F983"/>
  <c r="R983"/>
  <c r="I983"/>
  <c r="H983"/>
  <c r="E983"/>
  <c r="X983" s="1"/>
  <c r="J983"/>
  <c r="E1411"/>
  <c r="X1411" s="1"/>
  <c r="F1411"/>
  <c r="I1411"/>
  <c r="G1411"/>
  <c r="R1411"/>
  <c r="H1411"/>
  <c r="J1411"/>
  <c r="E1644"/>
  <c r="X1644" s="1"/>
  <c r="G1644"/>
  <c r="R1644"/>
  <c r="I1644"/>
  <c r="H1644"/>
  <c r="F1644"/>
  <c r="J1644"/>
  <c r="E1921"/>
  <c r="X1921" s="1"/>
  <c r="H1921"/>
  <c r="R1921"/>
  <c r="G1921"/>
  <c r="J1921"/>
  <c r="I1921"/>
  <c r="F1921"/>
  <c r="E864"/>
  <c r="X864" s="1"/>
  <c r="G864"/>
  <c r="I864"/>
  <c r="F864"/>
  <c r="J864"/>
  <c r="H864"/>
  <c r="R864"/>
  <c r="E1018"/>
  <c r="X1018" s="1"/>
  <c r="F1018"/>
  <c r="R1018"/>
  <c r="J1018"/>
  <c r="I1018"/>
  <c r="H1018"/>
  <c r="G1018"/>
  <c r="F2473"/>
  <c r="E2473"/>
  <c r="X2473" s="1"/>
  <c r="R2473"/>
  <c r="H2473"/>
  <c r="J2473"/>
  <c r="I2473"/>
  <c r="B32" i="4"/>
  <c r="A20" i="6" s="1"/>
  <c r="A15"/>
  <c r="F32"/>
  <c r="F47"/>
  <c r="F37"/>
  <c r="H37" s="1"/>
  <c r="F64"/>
  <c r="F42"/>
  <c r="C2"/>
  <c r="H61"/>
  <c r="D37" i="4"/>
  <c r="D43"/>
  <c r="D61"/>
  <c r="D55"/>
  <c r="D68"/>
  <c r="D31"/>
  <c r="D49"/>
  <c r="A18" i="6"/>
  <c r="B35" i="4"/>
  <c r="A23" i="6" s="1"/>
  <c r="E739" i="5"/>
  <c r="X739" s="1"/>
  <c r="J739"/>
  <c r="H739"/>
  <c r="R739"/>
  <c r="F739"/>
  <c r="G739"/>
  <c r="I739"/>
  <c r="J679"/>
  <c r="I679"/>
  <c r="R679"/>
  <c r="F679"/>
  <c r="H679"/>
  <c r="E679"/>
  <c r="X679" s="1"/>
  <c r="E1136"/>
  <c r="X1136" s="1"/>
  <c r="G1136"/>
  <c r="H1136"/>
  <c r="R1136"/>
  <c r="I1136"/>
  <c r="J1136"/>
  <c r="F1136"/>
  <c r="R655"/>
  <c r="E655"/>
  <c r="X655" s="1"/>
  <c r="I655"/>
  <c r="F655"/>
  <c r="H655"/>
  <c r="J655"/>
  <c r="J855"/>
  <c r="E855"/>
  <c r="X855" s="1"/>
  <c r="H855"/>
  <c r="I855"/>
  <c r="F855"/>
  <c r="R855"/>
  <c r="E971"/>
  <c r="X971" s="1"/>
  <c r="G971"/>
  <c r="F971"/>
  <c r="H971"/>
  <c r="I971"/>
  <c r="J971"/>
  <c r="R971"/>
  <c r="E1459"/>
  <c r="X1459" s="1"/>
  <c r="G1459"/>
  <c r="H1459"/>
  <c r="J1459"/>
  <c r="F1459"/>
  <c r="R1459"/>
  <c r="I1459"/>
  <c r="E1670"/>
  <c r="X1670" s="1"/>
  <c r="H1670"/>
  <c r="R1670"/>
  <c r="J1670"/>
  <c r="I1670"/>
  <c r="G1670"/>
  <c r="F1670"/>
  <c r="R2203"/>
  <c r="H2203"/>
  <c r="F2203"/>
  <c r="J2203"/>
  <c r="I2203"/>
  <c r="E2203"/>
  <c r="X2203" s="1"/>
  <c r="D17" i="6"/>
  <c r="K64"/>
  <c r="C17"/>
  <c r="F897" i="5"/>
  <c r="H897"/>
  <c r="R897"/>
  <c r="I897"/>
  <c r="E897"/>
  <c r="X897" s="1"/>
  <c r="J897"/>
  <c r="E1494"/>
  <c r="X1494" s="1"/>
  <c r="I1494"/>
  <c r="G1494"/>
  <c r="H1494"/>
  <c r="F1494"/>
  <c r="J1494"/>
  <c r="R1494"/>
  <c r="E1822"/>
  <c r="X1822" s="1"/>
  <c r="J1822"/>
  <c r="I1822"/>
  <c r="R1822"/>
  <c r="G1822"/>
  <c r="H1822"/>
  <c r="F1822"/>
  <c r="I2173"/>
  <c r="E2173"/>
  <c r="X2173" s="1"/>
  <c r="J2173"/>
  <c r="F2173"/>
  <c r="H2173"/>
  <c r="R2173"/>
  <c r="D15" i="6"/>
  <c r="C15"/>
  <c r="A17"/>
  <c r="B34" i="4"/>
  <c r="A22" i="6" s="1"/>
  <c r="G2473" i="5"/>
  <c r="B44" i="4"/>
  <c r="A30" i="6" s="1"/>
  <c r="B56" i="4"/>
  <c r="A40" i="6" s="1"/>
  <c r="B50" i="4"/>
  <c r="A35" i="6" s="1"/>
  <c r="B62" i="4"/>
  <c r="A45" i="6" s="1"/>
  <c r="A25"/>
  <c r="E621" i="5"/>
  <c r="I621"/>
  <c r="R621"/>
  <c r="G621"/>
  <c r="J621"/>
  <c r="F621"/>
  <c r="H621"/>
  <c r="E673"/>
  <c r="X673" s="1"/>
  <c r="F673"/>
  <c r="R673"/>
  <c r="H673"/>
  <c r="J673"/>
  <c r="I673"/>
  <c r="H749"/>
  <c r="F749"/>
  <c r="I749"/>
  <c r="R749"/>
  <c r="E749"/>
  <c r="X749" s="1"/>
  <c r="J749"/>
  <c r="H623"/>
  <c r="R623"/>
  <c r="E623"/>
  <c r="X623" s="1"/>
  <c r="J623"/>
  <c r="I623"/>
  <c r="F623"/>
  <c r="G843"/>
  <c r="G983"/>
  <c r="E693"/>
  <c r="X693" s="1"/>
  <c r="R693"/>
  <c r="H693"/>
  <c r="G693"/>
  <c r="F693"/>
  <c r="J693"/>
  <c r="I693"/>
  <c r="R879"/>
  <c r="F879"/>
  <c r="I879"/>
  <c r="E879"/>
  <c r="X879" s="1"/>
  <c r="J879"/>
  <c r="H879"/>
  <c r="E1379"/>
  <c r="X1379" s="1"/>
  <c r="J1379"/>
  <c r="F1379"/>
  <c r="R1379"/>
  <c r="I1379"/>
  <c r="G1379"/>
  <c r="H1379"/>
  <c r="E1515"/>
  <c r="X1515" s="1"/>
  <c r="G1515"/>
  <c r="J1515"/>
  <c r="F1515"/>
  <c r="R1515"/>
  <c r="I1515"/>
  <c r="H1515"/>
  <c r="E1918"/>
  <c r="X1918" s="1"/>
  <c r="F1918"/>
  <c r="R1918"/>
  <c r="J1918"/>
  <c r="G1918"/>
  <c r="H1918"/>
  <c r="I1918"/>
  <c r="H2115"/>
  <c r="E2115"/>
  <c r="X2115" s="1"/>
  <c r="R2115"/>
  <c r="I2115"/>
  <c r="J2115"/>
  <c r="F2115"/>
  <c r="D6" i="6"/>
  <c r="C6"/>
  <c r="B51" i="4"/>
  <c r="A36" i="6" s="1"/>
  <c r="A26"/>
  <c r="B45" i="4"/>
  <c r="A31" i="6" s="1"/>
  <c r="B57" i="4"/>
  <c r="A41" i="6" s="1"/>
  <c r="B63" i="4"/>
  <c r="A46" i="6" s="1"/>
  <c r="F50"/>
  <c r="C25"/>
  <c r="D25"/>
  <c r="T259" i="5"/>
  <c r="X259" l="1"/>
  <c r="H42" i="6"/>
  <c r="C42" s="1"/>
  <c r="G36"/>
  <c r="H36" s="1"/>
  <c r="C36" s="1"/>
  <c r="H47"/>
  <c r="AB254" i="5"/>
  <c r="AB252"/>
  <c r="AB248"/>
  <c r="AB246"/>
  <c r="AB244"/>
  <c r="AB242"/>
  <c r="AB240"/>
  <c r="AB238"/>
  <c r="AB236"/>
  <c r="AB234"/>
  <c r="AB232"/>
  <c r="AB230"/>
  <c r="AB228"/>
  <c r="AB226"/>
  <c r="AB224"/>
  <c r="AB222"/>
  <c r="AB220"/>
  <c r="AB218"/>
  <c r="AB216"/>
  <c r="AB214"/>
  <c r="AB212"/>
  <c r="AB210"/>
  <c r="AB208"/>
  <c r="AB206"/>
  <c r="AB204"/>
  <c r="AB202"/>
  <c r="AB200"/>
  <c r="AB198"/>
  <c r="AB196"/>
  <c r="AB194"/>
  <c r="AB192"/>
  <c r="AB190"/>
  <c r="AB188"/>
  <c r="AB186"/>
  <c r="AB184"/>
  <c r="AB182"/>
  <c r="AB180"/>
  <c r="AB178"/>
  <c r="AB176"/>
  <c r="AB174"/>
  <c r="AB172"/>
  <c r="AB170"/>
  <c r="AB168"/>
  <c r="AB166"/>
  <c r="AB164"/>
  <c r="AB162"/>
  <c r="AB160"/>
  <c r="AB158"/>
  <c r="AB156"/>
  <c r="AB154"/>
  <c r="AB152"/>
  <c r="AB150"/>
  <c r="AB148"/>
  <c r="AB146"/>
  <c r="AB144"/>
  <c r="AB142"/>
  <c r="AB140"/>
  <c r="AB138"/>
  <c r="AB136"/>
  <c r="AB134"/>
  <c r="AB132"/>
  <c r="AB130"/>
  <c r="AB128"/>
  <c r="AB126"/>
  <c r="AB124"/>
  <c r="AB122"/>
  <c r="AB120"/>
  <c r="AB118"/>
  <c r="AB116"/>
  <c r="AB114"/>
  <c r="AB112"/>
  <c r="AB110"/>
  <c r="AB108"/>
  <c r="AB106"/>
  <c r="AB104"/>
  <c r="AB102"/>
  <c r="AB100"/>
  <c r="AB98"/>
  <c r="AB96"/>
  <c r="AB94"/>
  <c r="AB92"/>
  <c r="AB90"/>
  <c r="AB88"/>
  <c r="AB86"/>
  <c r="AB84"/>
  <c r="AB82"/>
  <c r="AB80"/>
  <c r="AB78"/>
  <c r="AB76"/>
  <c r="AB74"/>
  <c r="AB72"/>
  <c r="AB70"/>
  <c r="AB68"/>
  <c r="AB66"/>
  <c r="AB64"/>
  <c r="AB62"/>
  <c r="AB60"/>
  <c r="AB58"/>
  <c r="AB56"/>
  <c r="AB54"/>
  <c r="AB52"/>
  <c r="AB50"/>
  <c r="AB48"/>
  <c r="AB46"/>
  <c r="AB44"/>
  <c r="AB42"/>
  <c r="AB40"/>
  <c r="AB38"/>
  <c r="AB36"/>
  <c r="AB34"/>
  <c r="AB32"/>
  <c r="AB30"/>
  <c r="AB28"/>
  <c r="AB26"/>
  <c r="AB24"/>
  <c r="AB22"/>
  <c r="AB20"/>
  <c r="AB18"/>
  <c r="AB16"/>
  <c r="AB14"/>
  <c r="AB12"/>
  <c r="AB10"/>
  <c r="AB8"/>
  <c r="AB6"/>
  <c r="V253"/>
  <c r="V251"/>
  <c r="V249"/>
  <c r="V247"/>
  <c r="V245"/>
  <c r="V241"/>
  <c r="V239"/>
  <c r="V237"/>
  <c r="V235"/>
  <c r="G235" s="1"/>
  <c r="V233"/>
  <c r="V231"/>
  <c r="V229"/>
  <c r="V225"/>
  <c r="V223"/>
  <c r="V221"/>
  <c r="V217"/>
  <c r="V215"/>
  <c r="V213"/>
  <c r="V211"/>
  <c r="V209"/>
  <c r="V207"/>
  <c r="V205"/>
  <c r="V203"/>
  <c r="V201"/>
  <c r="V199"/>
  <c r="V197"/>
  <c r="V195"/>
  <c r="G195" s="1"/>
  <c r="V193"/>
  <c r="V191"/>
  <c r="V189"/>
  <c r="V187"/>
  <c r="V185"/>
  <c r="V183"/>
  <c r="V181"/>
  <c r="V179"/>
  <c r="V177"/>
  <c r="V175"/>
  <c r="V173"/>
  <c r="V171"/>
  <c r="V169"/>
  <c r="V167"/>
  <c r="V165"/>
  <c r="V163"/>
  <c r="V161"/>
  <c r="V159"/>
  <c r="V157"/>
  <c r="V155"/>
  <c r="V153"/>
  <c r="V151"/>
  <c r="V149"/>
  <c r="V147"/>
  <c r="V145"/>
  <c r="V143"/>
  <c r="V141"/>
  <c r="V139"/>
  <c r="V137"/>
  <c r="V135"/>
  <c r="V133"/>
  <c r="V131"/>
  <c r="V129"/>
  <c r="V127"/>
  <c r="V125"/>
  <c r="V123"/>
  <c r="V121"/>
  <c r="V119"/>
  <c r="V117"/>
  <c r="V115"/>
  <c r="V113"/>
  <c r="V111"/>
  <c r="V109"/>
  <c r="V107"/>
  <c r="V105"/>
  <c r="V103"/>
  <c r="V101"/>
  <c r="V99"/>
  <c r="V97"/>
  <c r="V95"/>
  <c r="V93"/>
  <c r="V91"/>
  <c r="V89"/>
  <c r="V87"/>
  <c r="V85"/>
  <c r="V83"/>
  <c r="V81"/>
  <c r="V79"/>
  <c r="V77"/>
  <c r="V75"/>
  <c r="V73"/>
  <c r="V71"/>
  <c r="V69"/>
  <c r="V67"/>
  <c r="V65"/>
  <c r="V63"/>
  <c r="V61"/>
  <c r="V59"/>
  <c r="V57"/>
  <c r="V55"/>
  <c r="V53"/>
  <c r="V51"/>
  <c r="V49"/>
  <c r="V47"/>
  <c r="V45"/>
  <c r="V43"/>
  <c r="V41"/>
  <c r="V39"/>
  <c r="V37"/>
  <c r="V35"/>
  <c r="V33"/>
  <c r="V31"/>
  <c r="V29"/>
  <c r="V27"/>
  <c r="V25"/>
  <c r="V23"/>
  <c r="V21"/>
  <c r="V19"/>
  <c r="V17"/>
  <c r="V15"/>
  <c r="V13"/>
  <c r="V11"/>
  <c r="V9"/>
  <c r="V7"/>
  <c r="V5"/>
  <c r="V255"/>
  <c r="V243"/>
  <c r="V227"/>
  <c r="V219"/>
  <c r="AB250"/>
  <c r="AB255"/>
  <c r="AB253"/>
  <c r="AB251"/>
  <c r="AB249"/>
  <c r="AB247"/>
  <c r="AB245"/>
  <c r="AB243"/>
  <c r="AB241"/>
  <c r="AB239"/>
  <c r="AB237"/>
  <c r="AB235"/>
  <c r="AB233"/>
  <c r="AB231"/>
  <c r="AB229"/>
  <c r="AB227"/>
  <c r="AB225"/>
  <c r="AB223"/>
  <c r="AB221"/>
  <c r="AB219"/>
  <c r="AB217"/>
  <c r="AB215"/>
  <c r="AB213"/>
  <c r="AB211"/>
  <c r="AB209"/>
  <c r="AB207"/>
  <c r="AB205"/>
  <c r="AB203"/>
  <c r="AB201"/>
  <c r="AB199"/>
  <c r="AB197"/>
  <c r="AB195"/>
  <c r="AB193"/>
  <c r="AB191"/>
  <c r="AB189"/>
  <c r="AB187"/>
  <c r="AB185"/>
  <c r="AB183"/>
  <c r="AB181"/>
  <c r="AB179"/>
  <c r="AB177"/>
  <c r="AB175"/>
  <c r="AB173"/>
  <c r="AB171"/>
  <c r="AB169"/>
  <c r="AB167"/>
  <c r="AB165"/>
  <c r="AB163"/>
  <c r="AB161"/>
  <c r="AB159"/>
  <c r="AB157"/>
  <c r="AB155"/>
  <c r="AB153"/>
  <c r="AB151"/>
  <c r="AB149"/>
  <c r="AB147"/>
  <c r="AB145"/>
  <c r="AB143"/>
  <c r="AB141"/>
  <c r="AB139"/>
  <c r="AB137"/>
  <c r="AB135"/>
  <c r="AB133"/>
  <c r="AB131"/>
  <c r="AB129"/>
  <c r="AB127"/>
  <c r="AB125"/>
  <c r="AB123"/>
  <c r="AB121"/>
  <c r="AB119"/>
  <c r="AB117"/>
  <c r="AB115"/>
  <c r="AB113"/>
  <c r="AB111"/>
  <c r="AB109"/>
  <c r="AB107"/>
  <c r="AB105"/>
  <c r="AB103"/>
  <c r="AB101"/>
  <c r="AB99"/>
  <c r="AB97"/>
  <c r="AB95"/>
  <c r="AB93"/>
  <c r="AB91"/>
  <c r="AB89"/>
  <c r="AB87"/>
  <c r="AB85"/>
  <c r="AB83"/>
  <c r="AB81"/>
  <c r="AB79"/>
  <c r="AB77"/>
  <c r="AB75"/>
  <c r="AB73"/>
  <c r="AB71"/>
  <c r="AB69"/>
  <c r="AB67"/>
  <c r="AB65"/>
  <c r="AB63"/>
  <c r="AB61"/>
  <c r="AB59"/>
  <c r="AB57"/>
  <c r="AB55"/>
  <c r="AB53"/>
  <c r="AB51"/>
  <c r="AB49"/>
  <c r="AB47"/>
  <c r="AB45"/>
  <c r="AB43"/>
  <c r="AB41"/>
  <c r="AB39"/>
  <c r="AB37"/>
  <c r="AB35"/>
  <c r="AB33"/>
  <c r="AB31"/>
  <c r="AB29"/>
  <c r="AB27"/>
  <c r="AB25"/>
  <c r="AB23"/>
  <c r="AB21"/>
  <c r="AB19"/>
  <c r="AB17"/>
  <c r="AB15"/>
  <c r="AB13"/>
  <c r="AB11"/>
  <c r="AB9"/>
  <c r="AB7"/>
  <c r="AB5"/>
  <c r="V254"/>
  <c r="G254" s="1"/>
  <c r="V252"/>
  <c r="G252" s="1"/>
  <c r="V248"/>
  <c r="G248" s="1"/>
  <c r="V246"/>
  <c r="G246" s="1"/>
  <c r="V242"/>
  <c r="G242" s="1"/>
  <c r="V240"/>
  <c r="G240" s="1"/>
  <c r="V238"/>
  <c r="G238" s="1"/>
  <c r="V236"/>
  <c r="G236" s="1"/>
  <c r="V234"/>
  <c r="G234" s="1"/>
  <c r="V232"/>
  <c r="G232" s="1"/>
  <c r="V230"/>
  <c r="G230" s="1"/>
  <c r="V228"/>
  <c r="G228" s="1"/>
  <c r="V226"/>
  <c r="G226" s="1"/>
  <c r="V224"/>
  <c r="G224" s="1"/>
  <c r="V222"/>
  <c r="G222" s="1"/>
  <c r="V220"/>
  <c r="G220" s="1"/>
  <c r="V218"/>
  <c r="G218" s="1"/>
  <c r="V216"/>
  <c r="G216" s="1"/>
  <c r="V214"/>
  <c r="G214" s="1"/>
  <c r="V212"/>
  <c r="G212" s="1"/>
  <c r="V210"/>
  <c r="G210" s="1"/>
  <c r="V208"/>
  <c r="G208" s="1"/>
  <c r="V206"/>
  <c r="G206" s="1"/>
  <c r="V204"/>
  <c r="G204" s="1"/>
  <c r="V202"/>
  <c r="G202" s="1"/>
  <c r="V200"/>
  <c r="G200" s="1"/>
  <c r="V198"/>
  <c r="G198" s="1"/>
  <c r="V196"/>
  <c r="G196" s="1"/>
  <c r="V194"/>
  <c r="G194" s="1"/>
  <c r="V192"/>
  <c r="G192" s="1"/>
  <c r="V188"/>
  <c r="G188" s="1"/>
  <c r="V186"/>
  <c r="G186" s="1"/>
  <c r="V184"/>
  <c r="G184" s="1"/>
  <c r="V182"/>
  <c r="G182" s="1"/>
  <c r="V180"/>
  <c r="G180" s="1"/>
  <c r="V178"/>
  <c r="G178" s="1"/>
  <c r="V176"/>
  <c r="G176" s="1"/>
  <c r="V174"/>
  <c r="G174" s="1"/>
  <c r="V172"/>
  <c r="G172" s="1"/>
  <c r="V168"/>
  <c r="G168" s="1"/>
  <c r="V164"/>
  <c r="G164" s="1"/>
  <c r="V162"/>
  <c r="G162" s="1"/>
  <c r="V158"/>
  <c r="G158" s="1"/>
  <c r="V156"/>
  <c r="G156" s="1"/>
  <c r="V152"/>
  <c r="G152" s="1"/>
  <c r="V150"/>
  <c r="G150" s="1"/>
  <c r="V148"/>
  <c r="G148" s="1"/>
  <c r="V146"/>
  <c r="G146" s="1"/>
  <c r="V142"/>
  <c r="G142" s="1"/>
  <c r="V140"/>
  <c r="G140" s="1"/>
  <c r="V136"/>
  <c r="G136" s="1"/>
  <c r="V134"/>
  <c r="G134" s="1"/>
  <c r="V132"/>
  <c r="G132" s="1"/>
  <c r="V128"/>
  <c r="G128" s="1"/>
  <c r="V126"/>
  <c r="G126" s="1"/>
  <c r="V124"/>
  <c r="G124" s="1"/>
  <c r="V122"/>
  <c r="G122" s="1"/>
  <c r="V118"/>
  <c r="G118" s="1"/>
  <c r="V116"/>
  <c r="G116" s="1"/>
  <c r="V114"/>
  <c r="G114" s="1"/>
  <c r="V112"/>
  <c r="G112" s="1"/>
  <c r="V110"/>
  <c r="G110" s="1"/>
  <c r="V108"/>
  <c r="G108" s="1"/>
  <c r="V106"/>
  <c r="G106" s="1"/>
  <c r="V104"/>
  <c r="G104" s="1"/>
  <c r="V102"/>
  <c r="G102" s="1"/>
  <c r="V100"/>
  <c r="G100" s="1"/>
  <c r="V96"/>
  <c r="G96" s="1"/>
  <c r="V94"/>
  <c r="G94" s="1"/>
  <c r="V92"/>
  <c r="G92" s="1"/>
  <c r="V88"/>
  <c r="G88" s="1"/>
  <c r="V86"/>
  <c r="G86" s="1"/>
  <c r="V84"/>
  <c r="G84" s="1"/>
  <c r="V82"/>
  <c r="G82" s="1"/>
  <c r="V80"/>
  <c r="G80" s="1"/>
  <c r="V76"/>
  <c r="G76" s="1"/>
  <c r="V74"/>
  <c r="G74" s="1"/>
  <c r="V72"/>
  <c r="G72" s="1"/>
  <c r="V70"/>
  <c r="G70" s="1"/>
  <c r="V68"/>
  <c r="G68" s="1"/>
  <c r="V66"/>
  <c r="G66" s="1"/>
  <c r="V64"/>
  <c r="G64" s="1"/>
  <c r="V60"/>
  <c r="G60" s="1"/>
  <c r="V58"/>
  <c r="G58" s="1"/>
  <c r="V56"/>
  <c r="G56" s="1"/>
  <c r="V54"/>
  <c r="G54" s="1"/>
  <c r="V52"/>
  <c r="G52" s="1"/>
  <c r="V48"/>
  <c r="G48" s="1"/>
  <c r="V46"/>
  <c r="G46" s="1"/>
  <c r="V44"/>
  <c r="G44" s="1"/>
  <c r="V42"/>
  <c r="G42" s="1"/>
  <c r="V40"/>
  <c r="G40" s="1"/>
  <c r="V38"/>
  <c r="G38" s="1"/>
  <c r="V36"/>
  <c r="G36" s="1"/>
  <c r="V32"/>
  <c r="G32" s="1"/>
  <c r="V30"/>
  <c r="G30" s="1"/>
  <c r="V28"/>
  <c r="G28" s="1"/>
  <c r="V26"/>
  <c r="G26" s="1"/>
  <c r="V24"/>
  <c r="G24" s="1"/>
  <c r="V22"/>
  <c r="G22" s="1"/>
  <c r="V20"/>
  <c r="G20" s="1"/>
  <c r="V16"/>
  <c r="G16" s="1"/>
  <c r="V14"/>
  <c r="G14" s="1"/>
  <c r="V12"/>
  <c r="G12" s="1"/>
  <c r="V10"/>
  <c r="G10" s="1"/>
  <c r="V8"/>
  <c r="G8" s="1"/>
  <c r="V6"/>
  <c r="G6" s="1"/>
  <c r="V250"/>
  <c r="V244"/>
  <c r="V190"/>
  <c r="V170"/>
  <c r="V166"/>
  <c r="V160"/>
  <c r="V154"/>
  <c r="V144"/>
  <c r="V138"/>
  <c r="V130"/>
  <c r="V120"/>
  <c r="V98"/>
  <c r="V90"/>
  <c r="V78"/>
  <c r="V62"/>
  <c r="V50"/>
  <c r="V34"/>
  <c r="V18"/>
  <c r="D20" i="6"/>
  <c r="K62"/>
  <c r="F45"/>
  <c r="H45" s="1"/>
  <c r="F62"/>
  <c r="B2" s="1"/>
  <c r="F40"/>
  <c r="F35"/>
  <c r="F30"/>
  <c r="H30" s="1"/>
  <c r="H35"/>
  <c r="D35" s="1"/>
  <c r="H40"/>
  <c r="D40" s="1"/>
  <c r="F46"/>
  <c r="H46" s="1"/>
  <c r="F31"/>
  <c r="H31" s="1"/>
  <c r="D31" s="1"/>
  <c r="C20"/>
  <c r="D21"/>
  <c r="C21"/>
  <c r="K63"/>
  <c r="D26"/>
  <c r="H32"/>
  <c r="C32" s="1"/>
  <c r="C22"/>
  <c r="C41"/>
  <c r="D41"/>
  <c r="F38"/>
  <c r="H38" s="1"/>
  <c r="F43"/>
  <c r="H43" s="1"/>
  <c r="H28"/>
  <c r="F65"/>
  <c r="F33"/>
  <c r="H33" s="1"/>
  <c r="F48"/>
  <c r="H48" s="1"/>
  <c r="D36"/>
  <c r="F66"/>
  <c r="C66" s="1"/>
  <c r="D42"/>
  <c r="X621" i="5"/>
  <c r="C27" i="6"/>
  <c r="D27"/>
  <c r="F56"/>
  <c r="H56" s="1"/>
  <c r="F59"/>
  <c r="H59" s="1"/>
  <c r="F54"/>
  <c r="H54" s="1"/>
  <c r="C54" s="1"/>
  <c r="F51"/>
  <c r="F55"/>
  <c r="H55" s="1"/>
  <c r="F60"/>
  <c r="H60" s="1"/>
  <c r="F58"/>
  <c r="H58" s="1"/>
  <c r="F53"/>
  <c r="H53" s="1"/>
  <c r="H50"/>
  <c r="C61"/>
  <c r="D61"/>
  <c r="C37"/>
  <c r="D37"/>
  <c r="D47"/>
  <c r="C47"/>
  <c r="S259" i="5"/>
  <c r="C35" i="6" l="1"/>
  <c r="D32"/>
  <c r="R18" i="5"/>
  <c r="H18"/>
  <c r="J18"/>
  <c r="E18"/>
  <c r="I18"/>
  <c r="G18"/>
  <c r="F18"/>
  <c r="F50"/>
  <c r="E50"/>
  <c r="H50"/>
  <c r="J50"/>
  <c r="G50"/>
  <c r="I50"/>
  <c r="R50"/>
  <c r="H98"/>
  <c r="I98"/>
  <c r="R98"/>
  <c r="G98"/>
  <c r="F98"/>
  <c r="E98"/>
  <c r="J98"/>
  <c r="I130"/>
  <c r="R130"/>
  <c r="E130"/>
  <c r="G130"/>
  <c r="J130"/>
  <c r="F130"/>
  <c r="H130"/>
  <c r="G170"/>
  <c r="R170"/>
  <c r="J170"/>
  <c r="E170"/>
  <c r="I170"/>
  <c r="H170"/>
  <c r="F170"/>
  <c r="G255"/>
  <c r="F255"/>
  <c r="J255"/>
  <c r="H255"/>
  <c r="E255"/>
  <c r="I255"/>
  <c r="R255"/>
  <c r="R15"/>
  <c r="H15"/>
  <c r="I15"/>
  <c r="F15"/>
  <c r="J15"/>
  <c r="E15"/>
  <c r="H19"/>
  <c r="E19"/>
  <c r="I19"/>
  <c r="F19"/>
  <c r="R19"/>
  <c r="J19"/>
  <c r="F23"/>
  <c r="E23"/>
  <c r="H23"/>
  <c r="I23"/>
  <c r="R23"/>
  <c r="J23"/>
  <c r="F25"/>
  <c r="R25"/>
  <c r="H25"/>
  <c r="J25"/>
  <c r="I25"/>
  <c r="E25"/>
  <c r="J27"/>
  <c r="F27"/>
  <c r="R27"/>
  <c r="E27"/>
  <c r="H27"/>
  <c r="I27"/>
  <c r="H29"/>
  <c r="I29"/>
  <c r="E29"/>
  <c r="J29"/>
  <c r="F29"/>
  <c r="R29"/>
  <c r="E31"/>
  <c r="I31"/>
  <c r="H31"/>
  <c r="J31"/>
  <c r="F31"/>
  <c r="R31"/>
  <c r="E33"/>
  <c r="F33"/>
  <c r="H33"/>
  <c r="J33"/>
  <c r="I33"/>
  <c r="R33"/>
  <c r="F35"/>
  <c r="E35"/>
  <c r="R35"/>
  <c r="H35"/>
  <c r="J35"/>
  <c r="I35"/>
  <c r="I37"/>
  <c r="R37"/>
  <c r="J37"/>
  <c r="F37"/>
  <c r="E37"/>
  <c r="H37"/>
  <c r="R39"/>
  <c r="I39"/>
  <c r="J39"/>
  <c r="E39"/>
  <c r="F39"/>
  <c r="H39"/>
  <c r="J41"/>
  <c r="F41"/>
  <c r="E41"/>
  <c r="I41"/>
  <c r="H41"/>
  <c r="R41"/>
  <c r="I43"/>
  <c r="E43"/>
  <c r="F43"/>
  <c r="R43"/>
  <c r="H43"/>
  <c r="J43"/>
  <c r="E45"/>
  <c r="R45"/>
  <c r="J45"/>
  <c r="F45"/>
  <c r="I45"/>
  <c r="H45"/>
  <c r="I47"/>
  <c r="R47"/>
  <c r="J47"/>
  <c r="E47"/>
  <c r="H47"/>
  <c r="F47"/>
  <c r="F49"/>
  <c r="I49"/>
  <c r="E49"/>
  <c r="H49"/>
  <c r="R49"/>
  <c r="J49"/>
  <c r="I51"/>
  <c r="F51"/>
  <c r="E51"/>
  <c r="R51"/>
  <c r="J51"/>
  <c r="H51"/>
  <c r="J53"/>
  <c r="F53"/>
  <c r="E53"/>
  <c r="R53"/>
  <c r="I53"/>
  <c r="H53"/>
  <c r="J55"/>
  <c r="E55"/>
  <c r="F55"/>
  <c r="I55"/>
  <c r="H55"/>
  <c r="R55"/>
  <c r="H57"/>
  <c r="J57"/>
  <c r="F57"/>
  <c r="I57"/>
  <c r="E57"/>
  <c r="R57"/>
  <c r="I59"/>
  <c r="F59"/>
  <c r="R59"/>
  <c r="E59"/>
  <c r="J59"/>
  <c r="H59"/>
  <c r="H61"/>
  <c r="R61"/>
  <c r="J61"/>
  <c r="F61"/>
  <c r="E61"/>
  <c r="I61"/>
  <c r="E63"/>
  <c r="I63"/>
  <c r="H63"/>
  <c r="J63"/>
  <c r="R63"/>
  <c r="F63"/>
  <c r="H65"/>
  <c r="R65"/>
  <c r="I65"/>
  <c r="J65"/>
  <c r="E65"/>
  <c r="F65"/>
  <c r="I67"/>
  <c r="E67"/>
  <c r="H67"/>
  <c r="F67"/>
  <c r="J67"/>
  <c r="R67"/>
  <c r="I69"/>
  <c r="H69"/>
  <c r="E69"/>
  <c r="R69"/>
  <c r="J69"/>
  <c r="F69"/>
  <c r="I71"/>
  <c r="E71"/>
  <c r="F71"/>
  <c r="H71"/>
  <c r="J71"/>
  <c r="R71"/>
  <c r="F73"/>
  <c r="H73"/>
  <c r="I73"/>
  <c r="R73"/>
  <c r="E73"/>
  <c r="J73"/>
  <c r="I75"/>
  <c r="E75"/>
  <c r="F75"/>
  <c r="R75"/>
  <c r="H75"/>
  <c r="J75"/>
  <c r="J77"/>
  <c r="R77"/>
  <c r="E77"/>
  <c r="H77"/>
  <c r="F77"/>
  <c r="I77"/>
  <c r="J79"/>
  <c r="E79"/>
  <c r="H79"/>
  <c r="F79"/>
  <c r="R79"/>
  <c r="I79"/>
  <c r="R81"/>
  <c r="J81"/>
  <c r="H81"/>
  <c r="E81"/>
  <c r="I81"/>
  <c r="F81"/>
  <c r="E83"/>
  <c r="R83"/>
  <c r="F83"/>
  <c r="I83"/>
  <c r="H83"/>
  <c r="J83"/>
  <c r="R85"/>
  <c r="I85"/>
  <c r="E85"/>
  <c r="H85"/>
  <c r="J85"/>
  <c r="F85"/>
  <c r="J87"/>
  <c r="R87"/>
  <c r="H87"/>
  <c r="I87"/>
  <c r="E87"/>
  <c r="F87"/>
  <c r="H89"/>
  <c r="E89"/>
  <c r="I89"/>
  <c r="J89"/>
  <c r="F89"/>
  <c r="R89"/>
  <c r="E91"/>
  <c r="I91"/>
  <c r="H91"/>
  <c r="J91"/>
  <c r="R91"/>
  <c r="F91"/>
  <c r="R93"/>
  <c r="F93"/>
  <c r="H93"/>
  <c r="J93"/>
  <c r="I93"/>
  <c r="E93"/>
  <c r="I95"/>
  <c r="R95"/>
  <c r="F95"/>
  <c r="E95"/>
  <c r="J95"/>
  <c r="H95"/>
  <c r="I97"/>
  <c r="E97"/>
  <c r="R97"/>
  <c r="J97"/>
  <c r="F97"/>
  <c r="H97"/>
  <c r="E99"/>
  <c r="R99"/>
  <c r="F99"/>
  <c r="I99"/>
  <c r="H99"/>
  <c r="J99"/>
  <c r="F101"/>
  <c r="I101"/>
  <c r="E101"/>
  <c r="R101"/>
  <c r="H101"/>
  <c r="J101"/>
  <c r="F103"/>
  <c r="E103"/>
  <c r="H103"/>
  <c r="J103"/>
  <c r="R103"/>
  <c r="I103"/>
  <c r="F105"/>
  <c r="I105"/>
  <c r="H105"/>
  <c r="E105"/>
  <c r="J105"/>
  <c r="R105"/>
  <c r="I107"/>
  <c r="F107"/>
  <c r="R107"/>
  <c r="J107"/>
  <c r="H107"/>
  <c r="E107"/>
  <c r="I109"/>
  <c r="H109"/>
  <c r="R109"/>
  <c r="E109"/>
  <c r="J109"/>
  <c r="F109"/>
  <c r="E111"/>
  <c r="J111"/>
  <c r="F111"/>
  <c r="I111"/>
  <c r="R111"/>
  <c r="H111"/>
  <c r="E113"/>
  <c r="R113"/>
  <c r="I113"/>
  <c r="H113"/>
  <c r="J113"/>
  <c r="F113"/>
  <c r="R115"/>
  <c r="E115"/>
  <c r="F115"/>
  <c r="I115"/>
  <c r="H115"/>
  <c r="J115"/>
  <c r="R117"/>
  <c r="F117"/>
  <c r="J117"/>
  <c r="E117"/>
  <c r="H117"/>
  <c r="I117"/>
  <c r="F119"/>
  <c r="E119"/>
  <c r="H119"/>
  <c r="J119"/>
  <c r="I119"/>
  <c r="R119"/>
  <c r="J121"/>
  <c r="I121"/>
  <c r="H121"/>
  <c r="R121"/>
  <c r="F121"/>
  <c r="E121"/>
  <c r="H123"/>
  <c r="R123"/>
  <c r="E123"/>
  <c r="I123"/>
  <c r="J123"/>
  <c r="F123"/>
  <c r="I125"/>
  <c r="J125"/>
  <c r="F125"/>
  <c r="E125"/>
  <c r="R125"/>
  <c r="H125"/>
  <c r="J127"/>
  <c r="E127"/>
  <c r="H127"/>
  <c r="R127"/>
  <c r="I127"/>
  <c r="F127"/>
  <c r="F129"/>
  <c r="I129"/>
  <c r="E129"/>
  <c r="R129"/>
  <c r="J129"/>
  <c r="H129"/>
  <c r="I131"/>
  <c r="J131"/>
  <c r="H131"/>
  <c r="R131"/>
  <c r="E131"/>
  <c r="F131"/>
  <c r="R133"/>
  <c r="E133"/>
  <c r="J133"/>
  <c r="I133"/>
  <c r="F133"/>
  <c r="H133"/>
  <c r="J135"/>
  <c r="R135"/>
  <c r="E135"/>
  <c r="H135"/>
  <c r="F135"/>
  <c r="I135"/>
  <c r="E137"/>
  <c r="H137"/>
  <c r="I137"/>
  <c r="F137"/>
  <c r="R137"/>
  <c r="J137"/>
  <c r="E139"/>
  <c r="H139"/>
  <c r="R139"/>
  <c r="F139"/>
  <c r="J139"/>
  <c r="I139"/>
  <c r="H141"/>
  <c r="F141"/>
  <c r="E141"/>
  <c r="J141"/>
  <c r="R141"/>
  <c r="I141"/>
  <c r="F143"/>
  <c r="J143"/>
  <c r="I143"/>
  <c r="E143"/>
  <c r="H143"/>
  <c r="R143"/>
  <c r="I145"/>
  <c r="R145"/>
  <c r="H145"/>
  <c r="J145"/>
  <c r="E145"/>
  <c r="F145"/>
  <c r="J147"/>
  <c r="I147"/>
  <c r="H147"/>
  <c r="F147"/>
  <c r="R147"/>
  <c r="E147"/>
  <c r="E149"/>
  <c r="I149"/>
  <c r="H149"/>
  <c r="J149"/>
  <c r="F149"/>
  <c r="R149"/>
  <c r="I151"/>
  <c r="E151"/>
  <c r="R151"/>
  <c r="J151"/>
  <c r="H151"/>
  <c r="F151"/>
  <c r="J153"/>
  <c r="I153"/>
  <c r="F153"/>
  <c r="E153"/>
  <c r="H153"/>
  <c r="R153"/>
  <c r="R155"/>
  <c r="I155"/>
  <c r="E155"/>
  <c r="H155"/>
  <c r="F155"/>
  <c r="J155"/>
  <c r="R157"/>
  <c r="I157"/>
  <c r="J157"/>
  <c r="H157"/>
  <c r="F157"/>
  <c r="E157"/>
  <c r="F159"/>
  <c r="J159"/>
  <c r="R159"/>
  <c r="H159"/>
  <c r="I159"/>
  <c r="E159"/>
  <c r="I161"/>
  <c r="H161"/>
  <c r="J161"/>
  <c r="F161"/>
  <c r="R161"/>
  <c r="E161"/>
  <c r="I163"/>
  <c r="H163"/>
  <c r="E163"/>
  <c r="J163"/>
  <c r="R163"/>
  <c r="F163"/>
  <c r="F165"/>
  <c r="I165"/>
  <c r="R165"/>
  <c r="H165"/>
  <c r="E165"/>
  <c r="J165"/>
  <c r="H167"/>
  <c r="J167"/>
  <c r="I167"/>
  <c r="F167"/>
  <c r="R167"/>
  <c r="E167"/>
  <c r="H169"/>
  <c r="F169"/>
  <c r="E169"/>
  <c r="J169"/>
  <c r="I169"/>
  <c r="R169"/>
  <c r="R171"/>
  <c r="H171"/>
  <c r="F171"/>
  <c r="J171"/>
  <c r="I171"/>
  <c r="E171"/>
  <c r="J173"/>
  <c r="I173"/>
  <c r="F173"/>
  <c r="H173"/>
  <c r="E173"/>
  <c r="R173"/>
  <c r="F175"/>
  <c r="I175"/>
  <c r="E175"/>
  <c r="R175"/>
  <c r="J175"/>
  <c r="H175"/>
  <c r="E177"/>
  <c r="F177"/>
  <c r="H177"/>
  <c r="I177"/>
  <c r="J177"/>
  <c r="R177"/>
  <c r="H179"/>
  <c r="J179"/>
  <c r="R179"/>
  <c r="F179"/>
  <c r="I179"/>
  <c r="E179"/>
  <c r="E181"/>
  <c r="J181"/>
  <c r="I181"/>
  <c r="F181"/>
  <c r="R181"/>
  <c r="H181"/>
  <c r="H183"/>
  <c r="E183"/>
  <c r="F183"/>
  <c r="J183"/>
  <c r="R183"/>
  <c r="I183"/>
  <c r="E185"/>
  <c r="H185"/>
  <c r="I185"/>
  <c r="J185"/>
  <c r="R185"/>
  <c r="F185"/>
  <c r="R187"/>
  <c r="I187"/>
  <c r="F187"/>
  <c r="H187"/>
  <c r="E187"/>
  <c r="J187"/>
  <c r="H189"/>
  <c r="J189"/>
  <c r="R189"/>
  <c r="E189"/>
  <c r="F189"/>
  <c r="I189"/>
  <c r="H191"/>
  <c r="J191"/>
  <c r="F191"/>
  <c r="I191"/>
  <c r="R191"/>
  <c r="E191"/>
  <c r="F193"/>
  <c r="I193"/>
  <c r="R193"/>
  <c r="E193"/>
  <c r="J193"/>
  <c r="H193"/>
  <c r="R197"/>
  <c r="E197"/>
  <c r="I197"/>
  <c r="H197"/>
  <c r="F197"/>
  <c r="J197"/>
  <c r="J199"/>
  <c r="E199"/>
  <c r="I199"/>
  <c r="F199"/>
  <c r="H199"/>
  <c r="R199"/>
  <c r="H201"/>
  <c r="J201"/>
  <c r="I201"/>
  <c r="E201"/>
  <c r="F201"/>
  <c r="R201"/>
  <c r="H203"/>
  <c r="R203"/>
  <c r="F203"/>
  <c r="E203"/>
  <c r="J203"/>
  <c r="I203"/>
  <c r="F205"/>
  <c r="R205"/>
  <c r="I205"/>
  <c r="E205"/>
  <c r="H205"/>
  <c r="J205"/>
  <c r="F207"/>
  <c r="J207"/>
  <c r="H207"/>
  <c r="I207"/>
  <c r="E207"/>
  <c r="R207"/>
  <c r="I209"/>
  <c r="J209"/>
  <c r="F209"/>
  <c r="H209"/>
  <c r="R209"/>
  <c r="E209"/>
  <c r="E211"/>
  <c r="I211"/>
  <c r="J211"/>
  <c r="F211"/>
  <c r="R211"/>
  <c r="H211"/>
  <c r="I213"/>
  <c r="F213"/>
  <c r="E213"/>
  <c r="H213"/>
  <c r="J213"/>
  <c r="R213"/>
  <c r="J215"/>
  <c r="F215"/>
  <c r="E215"/>
  <c r="I215"/>
  <c r="R215"/>
  <c r="H215"/>
  <c r="F217"/>
  <c r="R217"/>
  <c r="J217"/>
  <c r="I217"/>
  <c r="H217"/>
  <c r="E217"/>
  <c r="F221"/>
  <c r="I221"/>
  <c r="H221"/>
  <c r="J221"/>
  <c r="E221"/>
  <c r="R221"/>
  <c r="I223"/>
  <c r="R223"/>
  <c r="E223"/>
  <c r="F223"/>
  <c r="J223"/>
  <c r="H223"/>
  <c r="H225"/>
  <c r="I225"/>
  <c r="E225"/>
  <c r="J225"/>
  <c r="F225"/>
  <c r="R225"/>
  <c r="J229"/>
  <c r="H229"/>
  <c r="R229"/>
  <c r="I229"/>
  <c r="E229"/>
  <c r="F229"/>
  <c r="E231"/>
  <c r="R231"/>
  <c r="J231"/>
  <c r="H231"/>
  <c r="F231"/>
  <c r="I231"/>
  <c r="R233"/>
  <c r="I233"/>
  <c r="E233"/>
  <c r="H233"/>
  <c r="J233"/>
  <c r="F233"/>
  <c r="F237"/>
  <c r="H237"/>
  <c r="R237"/>
  <c r="J237"/>
  <c r="I237"/>
  <c r="E237"/>
  <c r="J239"/>
  <c r="R239"/>
  <c r="E239"/>
  <c r="F239"/>
  <c r="I239"/>
  <c r="H239"/>
  <c r="R241"/>
  <c r="H241"/>
  <c r="E241"/>
  <c r="I241"/>
  <c r="F241"/>
  <c r="J241"/>
  <c r="R245"/>
  <c r="F245"/>
  <c r="E245"/>
  <c r="H245"/>
  <c r="J245"/>
  <c r="I245"/>
  <c r="R247"/>
  <c r="E247"/>
  <c r="I247"/>
  <c r="J247"/>
  <c r="F247"/>
  <c r="H247"/>
  <c r="E249"/>
  <c r="J249"/>
  <c r="F249"/>
  <c r="H249"/>
  <c r="R249"/>
  <c r="I249"/>
  <c r="E251"/>
  <c r="J251"/>
  <c r="I251"/>
  <c r="R251"/>
  <c r="F251"/>
  <c r="H251"/>
  <c r="I253"/>
  <c r="E253"/>
  <c r="F253"/>
  <c r="H253"/>
  <c r="J253"/>
  <c r="R253"/>
  <c r="F78"/>
  <c r="H78"/>
  <c r="E78"/>
  <c r="I78"/>
  <c r="G78"/>
  <c r="J78"/>
  <c r="R78"/>
  <c r="F144"/>
  <c r="H144"/>
  <c r="I144"/>
  <c r="R144"/>
  <c r="E144"/>
  <c r="J144"/>
  <c r="G144"/>
  <c r="I160"/>
  <c r="J160"/>
  <c r="F160"/>
  <c r="H160"/>
  <c r="G160"/>
  <c r="R160"/>
  <c r="E160"/>
  <c r="E244"/>
  <c r="R244"/>
  <c r="F244"/>
  <c r="I244"/>
  <c r="J244"/>
  <c r="H244"/>
  <c r="G244"/>
  <c r="E227"/>
  <c r="R227"/>
  <c r="F227"/>
  <c r="H227"/>
  <c r="G227"/>
  <c r="I227"/>
  <c r="J227"/>
  <c r="I5"/>
  <c r="E5"/>
  <c r="F5"/>
  <c r="J5"/>
  <c r="R5"/>
  <c r="H5"/>
  <c r="J7"/>
  <c r="H7"/>
  <c r="I7"/>
  <c r="R7"/>
  <c r="E7"/>
  <c r="F7"/>
  <c r="E9"/>
  <c r="F9"/>
  <c r="R9"/>
  <c r="I9"/>
  <c r="J9"/>
  <c r="H9"/>
  <c r="R11"/>
  <c r="I11"/>
  <c r="F11"/>
  <c r="H11"/>
  <c r="J11"/>
  <c r="E11"/>
  <c r="I13"/>
  <c r="J13"/>
  <c r="E13"/>
  <c r="H13"/>
  <c r="F13"/>
  <c r="R13"/>
  <c r="J17"/>
  <c r="F17"/>
  <c r="I17"/>
  <c r="E17"/>
  <c r="R17"/>
  <c r="H17"/>
  <c r="J21"/>
  <c r="R21"/>
  <c r="I21"/>
  <c r="H21"/>
  <c r="E21"/>
  <c r="F21"/>
  <c r="R34"/>
  <c r="E34"/>
  <c r="G34"/>
  <c r="F34"/>
  <c r="H34"/>
  <c r="I34"/>
  <c r="J34"/>
  <c r="G62"/>
  <c r="R62"/>
  <c r="E62"/>
  <c r="F62"/>
  <c r="J62"/>
  <c r="H62"/>
  <c r="I62"/>
  <c r="G90"/>
  <c r="J90"/>
  <c r="E90"/>
  <c r="I90"/>
  <c r="R90"/>
  <c r="F90"/>
  <c r="H90"/>
  <c r="G120"/>
  <c r="R120"/>
  <c r="I120"/>
  <c r="J120"/>
  <c r="H120"/>
  <c r="F120"/>
  <c r="E120"/>
  <c r="G138"/>
  <c r="F138"/>
  <c r="E138"/>
  <c r="J138"/>
  <c r="I138"/>
  <c r="R138"/>
  <c r="H138"/>
  <c r="E154"/>
  <c r="R154"/>
  <c r="I154"/>
  <c r="F154"/>
  <c r="J154"/>
  <c r="H154"/>
  <c r="G154"/>
  <c r="H166"/>
  <c r="R166"/>
  <c r="F166"/>
  <c r="J166"/>
  <c r="I166"/>
  <c r="G166"/>
  <c r="E166"/>
  <c r="G190"/>
  <c r="I190"/>
  <c r="R190"/>
  <c r="J190"/>
  <c r="H190"/>
  <c r="E190"/>
  <c r="F190"/>
  <c r="R250"/>
  <c r="J250"/>
  <c r="F250"/>
  <c r="H250"/>
  <c r="E250"/>
  <c r="G250"/>
  <c r="I250"/>
  <c r="J6"/>
  <c r="F6"/>
  <c r="I6"/>
  <c r="H6"/>
  <c r="E6"/>
  <c r="R6"/>
  <c r="R8"/>
  <c r="I8"/>
  <c r="J8"/>
  <c r="H8"/>
  <c r="E8"/>
  <c r="F8"/>
  <c r="I10"/>
  <c r="R10"/>
  <c r="J10"/>
  <c r="H10"/>
  <c r="F10"/>
  <c r="E10"/>
  <c r="F12"/>
  <c r="J12"/>
  <c r="E12"/>
  <c r="R12"/>
  <c r="I12"/>
  <c r="H12"/>
  <c r="J14"/>
  <c r="F14"/>
  <c r="I14"/>
  <c r="E14"/>
  <c r="H14"/>
  <c r="R14"/>
  <c r="I16"/>
  <c r="F16"/>
  <c r="H16"/>
  <c r="J16"/>
  <c r="E16"/>
  <c r="R16"/>
  <c r="R20"/>
  <c r="I20"/>
  <c r="J20"/>
  <c r="E20"/>
  <c r="F20"/>
  <c r="H20"/>
  <c r="I22"/>
  <c r="J22"/>
  <c r="E22"/>
  <c r="R22"/>
  <c r="F22"/>
  <c r="H22"/>
  <c r="E24"/>
  <c r="J24"/>
  <c r="R24"/>
  <c r="I24"/>
  <c r="H24"/>
  <c r="F24"/>
  <c r="H26"/>
  <c r="I26"/>
  <c r="E26"/>
  <c r="R26"/>
  <c r="J26"/>
  <c r="F26"/>
  <c r="H28"/>
  <c r="E28"/>
  <c r="F28"/>
  <c r="J28"/>
  <c r="I28"/>
  <c r="R28"/>
  <c r="H30"/>
  <c r="F30"/>
  <c r="J30"/>
  <c r="I30"/>
  <c r="E30"/>
  <c r="R30"/>
  <c r="F32"/>
  <c r="R32"/>
  <c r="H32"/>
  <c r="I32"/>
  <c r="E32"/>
  <c r="J32"/>
  <c r="E36"/>
  <c r="I36"/>
  <c r="H36"/>
  <c r="F36"/>
  <c r="R36"/>
  <c r="J36"/>
  <c r="E38"/>
  <c r="J38"/>
  <c r="I38"/>
  <c r="R38"/>
  <c r="H38"/>
  <c r="F38"/>
  <c r="H40"/>
  <c r="J40"/>
  <c r="R40"/>
  <c r="I40"/>
  <c r="F40"/>
  <c r="E40"/>
  <c r="H42"/>
  <c r="R42"/>
  <c r="F42"/>
  <c r="J42"/>
  <c r="I42"/>
  <c r="E42"/>
  <c r="R44"/>
  <c r="I44"/>
  <c r="J44"/>
  <c r="E44"/>
  <c r="F44"/>
  <c r="H44"/>
  <c r="J46"/>
  <c r="R46"/>
  <c r="I46"/>
  <c r="H46"/>
  <c r="E46"/>
  <c r="F46"/>
  <c r="H48"/>
  <c r="F48"/>
  <c r="J48"/>
  <c r="R48"/>
  <c r="E48"/>
  <c r="I48"/>
  <c r="E52"/>
  <c r="R52"/>
  <c r="J52"/>
  <c r="I52"/>
  <c r="H52"/>
  <c r="F52"/>
  <c r="I54"/>
  <c r="E54"/>
  <c r="J54"/>
  <c r="F54"/>
  <c r="H54"/>
  <c r="R54"/>
  <c r="R56"/>
  <c r="H56"/>
  <c r="E56"/>
  <c r="J56"/>
  <c r="I56"/>
  <c r="F56"/>
  <c r="H58"/>
  <c r="J58"/>
  <c r="R58"/>
  <c r="I58"/>
  <c r="E58"/>
  <c r="F58"/>
  <c r="I60"/>
  <c r="J60"/>
  <c r="H60"/>
  <c r="E60"/>
  <c r="F60"/>
  <c r="R60"/>
  <c r="I64"/>
  <c r="H64"/>
  <c r="J64"/>
  <c r="E64"/>
  <c r="F64"/>
  <c r="R64"/>
  <c r="R66"/>
  <c r="E66"/>
  <c r="I66"/>
  <c r="J66"/>
  <c r="F66"/>
  <c r="H66"/>
  <c r="F68"/>
  <c r="J68"/>
  <c r="E68"/>
  <c r="H68"/>
  <c r="R68"/>
  <c r="I68"/>
  <c r="J70"/>
  <c r="R70"/>
  <c r="F70"/>
  <c r="H70"/>
  <c r="I70"/>
  <c r="E70"/>
  <c r="J72"/>
  <c r="H72"/>
  <c r="E72"/>
  <c r="F72"/>
  <c r="I72"/>
  <c r="R72"/>
  <c r="F74"/>
  <c r="H74"/>
  <c r="E74"/>
  <c r="R74"/>
  <c r="I74"/>
  <c r="J74"/>
  <c r="I76"/>
  <c r="J76"/>
  <c r="E76"/>
  <c r="R76"/>
  <c r="H76"/>
  <c r="F76"/>
  <c r="J80"/>
  <c r="F80"/>
  <c r="I80"/>
  <c r="E80"/>
  <c r="R80"/>
  <c r="H80"/>
  <c r="I82"/>
  <c r="H82"/>
  <c r="R82"/>
  <c r="F82"/>
  <c r="J82"/>
  <c r="E82"/>
  <c r="I84"/>
  <c r="J84"/>
  <c r="H84"/>
  <c r="E84"/>
  <c r="R84"/>
  <c r="F84"/>
  <c r="R86"/>
  <c r="E86"/>
  <c r="J86"/>
  <c r="F86"/>
  <c r="H86"/>
  <c r="I86"/>
  <c r="F88"/>
  <c r="H88"/>
  <c r="J88"/>
  <c r="I88"/>
  <c r="E88"/>
  <c r="R88"/>
  <c r="E92"/>
  <c r="F92"/>
  <c r="R92"/>
  <c r="J92"/>
  <c r="H92"/>
  <c r="I92"/>
  <c r="I94"/>
  <c r="E94"/>
  <c r="H94"/>
  <c r="F94"/>
  <c r="R94"/>
  <c r="J94"/>
  <c r="I96"/>
  <c r="H96"/>
  <c r="R96"/>
  <c r="E96"/>
  <c r="J96"/>
  <c r="F96"/>
  <c r="I100"/>
  <c r="J100"/>
  <c r="E100"/>
  <c r="F100"/>
  <c r="H100"/>
  <c r="R100"/>
  <c r="F102"/>
  <c r="I102"/>
  <c r="J102"/>
  <c r="E102"/>
  <c r="R102"/>
  <c r="H102"/>
  <c r="F104"/>
  <c r="R104"/>
  <c r="E104"/>
  <c r="H104"/>
  <c r="J104"/>
  <c r="I104"/>
  <c r="F106"/>
  <c r="H106"/>
  <c r="R106"/>
  <c r="J106"/>
  <c r="E106"/>
  <c r="I106"/>
  <c r="R108"/>
  <c r="F108"/>
  <c r="J108"/>
  <c r="I108"/>
  <c r="E108"/>
  <c r="H108"/>
  <c r="R110"/>
  <c r="J110"/>
  <c r="E110"/>
  <c r="F110"/>
  <c r="I110"/>
  <c r="H110"/>
  <c r="E112"/>
  <c r="F112"/>
  <c r="J112"/>
  <c r="I112"/>
  <c r="R112"/>
  <c r="H112"/>
  <c r="R114"/>
  <c r="I114"/>
  <c r="F114"/>
  <c r="E114"/>
  <c r="H114"/>
  <c r="J114"/>
  <c r="I116"/>
  <c r="F116"/>
  <c r="J116"/>
  <c r="H116"/>
  <c r="R116"/>
  <c r="E116"/>
  <c r="E118"/>
  <c r="F118"/>
  <c r="R118"/>
  <c r="H118"/>
  <c r="J118"/>
  <c r="I118"/>
  <c r="H122"/>
  <c r="R122"/>
  <c r="J122"/>
  <c r="I122"/>
  <c r="E122"/>
  <c r="F122"/>
  <c r="J124"/>
  <c r="I124"/>
  <c r="F124"/>
  <c r="H124"/>
  <c r="R124"/>
  <c r="E124"/>
  <c r="F126"/>
  <c r="J126"/>
  <c r="R126"/>
  <c r="H126"/>
  <c r="E126"/>
  <c r="I126"/>
  <c r="R128"/>
  <c r="H128"/>
  <c r="J128"/>
  <c r="I128"/>
  <c r="F128"/>
  <c r="E128"/>
  <c r="J132"/>
  <c r="F132"/>
  <c r="E132"/>
  <c r="H132"/>
  <c r="I132"/>
  <c r="R132"/>
  <c r="I134"/>
  <c r="H134"/>
  <c r="R134"/>
  <c r="J134"/>
  <c r="F134"/>
  <c r="E134"/>
  <c r="J136"/>
  <c r="I136"/>
  <c r="R136"/>
  <c r="F136"/>
  <c r="H136"/>
  <c r="E136"/>
  <c r="F140"/>
  <c r="J140"/>
  <c r="E140"/>
  <c r="H140"/>
  <c r="R140"/>
  <c r="I140"/>
  <c r="R142"/>
  <c r="H142"/>
  <c r="E142"/>
  <c r="J142"/>
  <c r="F142"/>
  <c r="I142"/>
  <c r="E146"/>
  <c r="H146"/>
  <c r="I146"/>
  <c r="J146"/>
  <c r="R146"/>
  <c r="F146"/>
  <c r="E148"/>
  <c r="H148"/>
  <c r="F148"/>
  <c r="R148"/>
  <c r="I148"/>
  <c r="J148"/>
  <c r="E150"/>
  <c r="H150"/>
  <c r="F150"/>
  <c r="J150"/>
  <c r="I150"/>
  <c r="R150"/>
  <c r="R152"/>
  <c r="I152"/>
  <c r="H152"/>
  <c r="J152"/>
  <c r="F152"/>
  <c r="E152"/>
  <c r="I156"/>
  <c r="R156"/>
  <c r="H156"/>
  <c r="F156"/>
  <c r="J156"/>
  <c r="E156"/>
  <c r="J158"/>
  <c r="F158"/>
  <c r="E158"/>
  <c r="H158"/>
  <c r="R158"/>
  <c r="I158"/>
  <c r="J162"/>
  <c r="R162"/>
  <c r="H162"/>
  <c r="E162"/>
  <c r="F162"/>
  <c r="I162"/>
  <c r="E164"/>
  <c r="F164"/>
  <c r="I164"/>
  <c r="J164"/>
  <c r="H164"/>
  <c r="R164"/>
  <c r="E168"/>
  <c r="F168"/>
  <c r="H168"/>
  <c r="R168"/>
  <c r="J168"/>
  <c r="I168"/>
  <c r="J172"/>
  <c r="R172"/>
  <c r="F172"/>
  <c r="E172"/>
  <c r="H172"/>
  <c r="I172"/>
  <c r="F174"/>
  <c r="E174"/>
  <c r="H174"/>
  <c r="J174"/>
  <c r="R174"/>
  <c r="I174"/>
  <c r="I176"/>
  <c r="H176"/>
  <c r="E176"/>
  <c r="F176"/>
  <c r="R176"/>
  <c r="J176"/>
  <c r="R178"/>
  <c r="H178"/>
  <c r="I178"/>
  <c r="J178"/>
  <c r="E178"/>
  <c r="F178"/>
  <c r="J180"/>
  <c r="E180"/>
  <c r="R180"/>
  <c r="H180"/>
  <c r="F180"/>
  <c r="I180"/>
  <c r="R182"/>
  <c r="H182"/>
  <c r="J182"/>
  <c r="E182"/>
  <c r="I182"/>
  <c r="F182"/>
  <c r="E184"/>
  <c r="F184"/>
  <c r="H184"/>
  <c r="R184"/>
  <c r="I184"/>
  <c r="J184"/>
  <c r="E186"/>
  <c r="R186"/>
  <c r="I186"/>
  <c r="F186"/>
  <c r="H186"/>
  <c r="J186"/>
  <c r="I188"/>
  <c r="R188"/>
  <c r="H188"/>
  <c r="E188"/>
  <c r="J188"/>
  <c r="F188"/>
  <c r="I192"/>
  <c r="E192"/>
  <c r="H192"/>
  <c r="J192"/>
  <c r="F192"/>
  <c r="R192"/>
  <c r="E194"/>
  <c r="R194"/>
  <c r="F194"/>
  <c r="J194"/>
  <c r="H194"/>
  <c r="I194"/>
  <c r="J196"/>
  <c r="I196"/>
  <c r="R196"/>
  <c r="F196"/>
  <c r="H196"/>
  <c r="E196"/>
  <c r="E198"/>
  <c r="H198"/>
  <c r="I198"/>
  <c r="J198"/>
  <c r="F198"/>
  <c r="R198"/>
  <c r="F200"/>
  <c r="R200"/>
  <c r="E200"/>
  <c r="J200"/>
  <c r="I200"/>
  <c r="H200"/>
  <c r="E202"/>
  <c r="F202"/>
  <c r="I202"/>
  <c r="H202"/>
  <c r="R202"/>
  <c r="J202"/>
  <c r="F204"/>
  <c r="H204"/>
  <c r="I204"/>
  <c r="E204"/>
  <c r="R204"/>
  <c r="J204"/>
  <c r="F206"/>
  <c r="R206"/>
  <c r="J206"/>
  <c r="E206"/>
  <c r="H206"/>
  <c r="I206"/>
  <c r="H208"/>
  <c r="E208"/>
  <c r="I208"/>
  <c r="R208"/>
  <c r="F208"/>
  <c r="J208"/>
  <c r="I210"/>
  <c r="J210"/>
  <c r="R210"/>
  <c r="H210"/>
  <c r="F210"/>
  <c r="E210"/>
  <c r="F212"/>
  <c r="R212"/>
  <c r="J212"/>
  <c r="E212"/>
  <c r="H212"/>
  <c r="I212"/>
  <c r="J214"/>
  <c r="H214"/>
  <c r="R214"/>
  <c r="F214"/>
  <c r="E214"/>
  <c r="I214"/>
  <c r="F216"/>
  <c r="R216"/>
  <c r="J216"/>
  <c r="I216"/>
  <c r="H216"/>
  <c r="E216"/>
  <c r="E218"/>
  <c r="J218"/>
  <c r="I218"/>
  <c r="R218"/>
  <c r="H218"/>
  <c r="F218"/>
  <c r="F220"/>
  <c r="H220"/>
  <c r="I220"/>
  <c r="E220"/>
  <c r="J220"/>
  <c r="R220"/>
  <c r="I222"/>
  <c r="R222"/>
  <c r="F222"/>
  <c r="H222"/>
  <c r="E222"/>
  <c r="J222"/>
  <c r="R224"/>
  <c r="H224"/>
  <c r="E224"/>
  <c r="I224"/>
  <c r="F224"/>
  <c r="J224"/>
  <c r="I226"/>
  <c r="E226"/>
  <c r="H226"/>
  <c r="J226"/>
  <c r="F226"/>
  <c r="R226"/>
  <c r="I228"/>
  <c r="E228"/>
  <c r="R228"/>
  <c r="F228"/>
  <c r="H228"/>
  <c r="J228"/>
  <c r="J230"/>
  <c r="R230"/>
  <c r="F230"/>
  <c r="I230"/>
  <c r="E230"/>
  <c r="H230"/>
  <c r="H232"/>
  <c r="E232"/>
  <c r="J232"/>
  <c r="F232"/>
  <c r="I232"/>
  <c r="R232"/>
  <c r="R234"/>
  <c r="I234"/>
  <c r="H234"/>
  <c r="J234"/>
  <c r="F234"/>
  <c r="E234"/>
  <c r="J236"/>
  <c r="H236"/>
  <c r="F236"/>
  <c r="R236"/>
  <c r="I236"/>
  <c r="E236"/>
  <c r="H238"/>
  <c r="F238"/>
  <c r="J238"/>
  <c r="R238"/>
  <c r="I238"/>
  <c r="E238"/>
  <c r="F240"/>
  <c r="E240"/>
  <c r="H240"/>
  <c r="R240"/>
  <c r="J240"/>
  <c r="I240"/>
  <c r="J242"/>
  <c r="R242"/>
  <c r="E242"/>
  <c r="I242"/>
  <c r="H242"/>
  <c r="F242"/>
  <c r="H246"/>
  <c r="E246"/>
  <c r="F246"/>
  <c r="J246"/>
  <c r="I246"/>
  <c r="R246"/>
  <c r="E248"/>
  <c r="I248"/>
  <c r="R248"/>
  <c r="F248"/>
  <c r="J248"/>
  <c r="H248"/>
  <c r="E252"/>
  <c r="I252"/>
  <c r="H252"/>
  <c r="J252"/>
  <c r="R252"/>
  <c r="F252"/>
  <c r="H254"/>
  <c r="J254"/>
  <c r="R254"/>
  <c r="F254"/>
  <c r="E254"/>
  <c r="I254"/>
  <c r="R219"/>
  <c r="H219"/>
  <c r="I219"/>
  <c r="J219"/>
  <c r="E219"/>
  <c r="F219"/>
  <c r="G219"/>
  <c r="J243"/>
  <c r="I243"/>
  <c r="H243"/>
  <c r="F243"/>
  <c r="R243"/>
  <c r="E243"/>
  <c r="G243"/>
  <c r="H195"/>
  <c r="R195"/>
  <c r="I195"/>
  <c r="E195"/>
  <c r="F195"/>
  <c r="J195"/>
  <c r="H235"/>
  <c r="J235"/>
  <c r="E235"/>
  <c r="R235"/>
  <c r="I235"/>
  <c r="F235"/>
  <c r="G5"/>
  <c r="G7"/>
  <c r="G9"/>
  <c r="G11"/>
  <c r="G13"/>
  <c r="G15"/>
  <c r="G17"/>
  <c r="G19"/>
  <c r="G21"/>
  <c r="G23"/>
  <c r="G25"/>
  <c r="G27"/>
  <c r="G29"/>
  <c r="G31"/>
  <c r="G33"/>
  <c r="G35"/>
  <c r="G37"/>
  <c r="G39"/>
  <c r="G41"/>
  <c r="G43"/>
  <c r="G45"/>
  <c r="G47"/>
  <c r="G49"/>
  <c r="G51"/>
  <c r="G53"/>
  <c r="G55"/>
  <c r="G57"/>
  <c r="G59"/>
  <c r="G61"/>
  <c r="G63"/>
  <c r="G65"/>
  <c r="G67"/>
  <c r="G69"/>
  <c r="G71"/>
  <c r="G73"/>
  <c r="G75"/>
  <c r="G77"/>
  <c r="G79"/>
  <c r="G81"/>
  <c r="G83"/>
  <c r="G85"/>
  <c r="G87"/>
  <c r="G89"/>
  <c r="G91"/>
  <c r="G93"/>
  <c r="G95"/>
  <c r="G97"/>
  <c r="G99"/>
  <c r="G101"/>
  <c r="G103"/>
  <c r="G105"/>
  <c r="G107"/>
  <c r="G109"/>
  <c r="G111"/>
  <c r="G113"/>
  <c r="G115"/>
  <c r="G117"/>
  <c r="G119"/>
  <c r="G121"/>
  <c r="G123"/>
  <c r="G125"/>
  <c r="G127"/>
  <c r="G129"/>
  <c r="G131"/>
  <c r="G133"/>
  <c r="G135"/>
  <c r="G137"/>
  <c r="G139"/>
  <c r="G141"/>
  <c r="G143"/>
  <c r="G145"/>
  <c r="G147"/>
  <c r="G149"/>
  <c r="G151"/>
  <c r="G153"/>
  <c r="G155"/>
  <c r="G157"/>
  <c r="G159"/>
  <c r="G161"/>
  <c r="G163"/>
  <c r="G165"/>
  <c r="G167"/>
  <c r="G169"/>
  <c r="G171"/>
  <c r="G173"/>
  <c r="G175"/>
  <c r="G177"/>
  <c r="G179"/>
  <c r="G181"/>
  <c r="G183"/>
  <c r="G185"/>
  <c r="G187"/>
  <c r="G189"/>
  <c r="G191"/>
  <c r="G193"/>
  <c r="G197"/>
  <c r="G199"/>
  <c r="G201"/>
  <c r="G203"/>
  <c r="G205"/>
  <c r="G207"/>
  <c r="G209"/>
  <c r="G211"/>
  <c r="G213"/>
  <c r="G215"/>
  <c r="G217"/>
  <c r="G221"/>
  <c r="G223"/>
  <c r="G225"/>
  <c r="G229"/>
  <c r="G231"/>
  <c r="G233"/>
  <c r="G237"/>
  <c r="G239"/>
  <c r="G241"/>
  <c r="G245"/>
  <c r="G247"/>
  <c r="G249"/>
  <c r="G251"/>
  <c r="G253"/>
  <c r="C30" i="6"/>
  <c r="D30"/>
  <c r="C45"/>
  <c r="D45"/>
  <c r="C40"/>
  <c r="C46"/>
  <c r="D46"/>
  <c r="C31"/>
  <c r="C28"/>
  <c r="D28"/>
  <c r="C48"/>
  <c r="D48"/>
  <c r="C43"/>
  <c r="D43"/>
  <c r="D33"/>
  <c r="C33"/>
  <c r="C38"/>
  <c r="D38"/>
  <c r="G64"/>
  <c r="G65"/>
  <c r="G62"/>
  <c r="H62" s="1"/>
  <c r="D62" s="1"/>
  <c r="G63"/>
  <c r="H63" s="1"/>
  <c r="D63" s="1"/>
  <c r="C56"/>
  <c r="D56"/>
  <c r="D58"/>
  <c r="C58"/>
  <c r="D54"/>
  <c r="C50"/>
  <c r="D50"/>
  <c r="D60"/>
  <c r="C60"/>
  <c r="D59"/>
  <c r="C59"/>
  <c r="D55"/>
  <c r="C55"/>
  <c r="C53"/>
  <c r="D53"/>
  <c r="H51"/>
  <c r="F52"/>
  <c r="H52" s="1"/>
  <c r="T130" i="5"/>
  <c r="T25"/>
  <c r="T43"/>
  <c r="T65"/>
  <c r="T83"/>
  <c r="T97"/>
  <c r="T107"/>
  <c r="T125"/>
  <c r="T143"/>
  <c r="T155"/>
  <c r="T167"/>
  <c r="T181"/>
  <c r="T189"/>
  <c r="T205"/>
  <c r="T225"/>
  <c r="T249"/>
  <c r="T244"/>
  <c r="T17"/>
  <c r="T190"/>
  <c r="T24"/>
  <c r="T38"/>
  <c r="T58"/>
  <c r="T74"/>
  <c r="T94"/>
  <c r="T114"/>
  <c r="T142"/>
  <c r="T152"/>
  <c r="T178"/>
  <c r="T204"/>
  <c r="T246"/>
  <c r="T50"/>
  <c r="T27"/>
  <c r="T41"/>
  <c r="T53"/>
  <c r="T67"/>
  <c r="T79"/>
  <c r="T105"/>
  <c r="T121"/>
  <c r="T133"/>
  <c r="T153"/>
  <c r="T175"/>
  <c r="T203"/>
  <c r="T217"/>
  <c r="T233"/>
  <c r="T144"/>
  <c r="T62"/>
  <c r="T166"/>
  <c r="T10"/>
  <c r="T30"/>
  <c r="T52"/>
  <c r="T72"/>
  <c r="T88"/>
  <c r="T108"/>
  <c r="T122"/>
  <c r="T136"/>
  <c r="T168"/>
  <c r="T188"/>
  <c r="T214"/>
  <c r="T232"/>
  <c r="T192"/>
  <c r="T254"/>
  <c r="T255"/>
  <c r="T29"/>
  <c r="T49"/>
  <c r="T73"/>
  <c r="T89"/>
  <c r="T99"/>
  <c r="T111"/>
  <c r="T131"/>
  <c r="T145"/>
  <c r="T159"/>
  <c r="T169"/>
  <c r="T183"/>
  <c r="T191"/>
  <c r="T207"/>
  <c r="T237"/>
  <c r="T251"/>
  <c r="T7"/>
  <c r="T21"/>
  <c r="T12"/>
  <c r="T28"/>
  <c r="T40"/>
  <c r="T60"/>
  <c r="T76"/>
  <c r="T100"/>
  <c r="T126"/>
  <c r="T146"/>
  <c r="T164"/>
  <c r="T184"/>
  <c r="T208"/>
  <c r="T219"/>
  <c r="T98"/>
  <c r="T35"/>
  <c r="T45"/>
  <c r="T55"/>
  <c r="T69"/>
  <c r="T85"/>
  <c r="T109"/>
  <c r="T123"/>
  <c r="T135"/>
  <c r="T157"/>
  <c r="T177"/>
  <c r="T211"/>
  <c r="T223"/>
  <c r="T239"/>
  <c r="T227"/>
  <c r="T90"/>
  <c r="T250"/>
  <c r="T14"/>
  <c r="T44"/>
  <c r="T54"/>
  <c r="T80"/>
  <c r="T96"/>
  <c r="T112"/>
  <c r="T124"/>
  <c r="T156"/>
  <c r="T172"/>
  <c r="T196"/>
  <c r="T216"/>
  <c r="T248"/>
  <c r="T202"/>
  <c r="T224"/>
  <c r="T243"/>
  <c r="T19"/>
  <c r="T31"/>
  <c r="T57"/>
  <c r="T75"/>
  <c r="T91"/>
  <c r="T101"/>
  <c r="T115"/>
  <c r="T137"/>
  <c r="T149"/>
  <c r="T163"/>
  <c r="T171"/>
  <c r="T185"/>
  <c r="T197"/>
  <c r="T209"/>
  <c r="T241"/>
  <c r="T78"/>
  <c r="T9"/>
  <c r="T34"/>
  <c r="T16"/>
  <c r="T32"/>
  <c r="T42"/>
  <c r="T66"/>
  <c r="T84"/>
  <c r="T106"/>
  <c r="T134"/>
  <c r="T148"/>
  <c r="T174"/>
  <c r="T186"/>
  <c r="T228"/>
  <c r="T235"/>
  <c r="T170"/>
  <c r="T37"/>
  <c r="T47"/>
  <c r="T59"/>
  <c r="T71"/>
  <c r="T87"/>
  <c r="T113"/>
  <c r="T127"/>
  <c r="T139"/>
  <c r="T161"/>
  <c r="T193"/>
  <c r="T213"/>
  <c r="T229"/>
  <c r="T245"/>
  <c r="T5"/>
  <c r="T138"/>
  <c r="T6"/>
  <c r="T20"/>
  <c r="T46"/>
  <c r="T64"/>
  <c r="T82"/>
  <c r="T102"/>
  <c r="T116"/>
  <c r="T128"/>
  <c r="T158"/>
  <c r="T180"/>
  <c r="T206"/>
  <c r="T220"/>
  <c r="T242"/>
  <c r="T210"/>
  <c r="T195"/>
  <c r="T23"/>
  <c r="T33"/>
  <c r="T63"/>
  <c r="T81"/>
  <c r="T93"/>
  <c r="T103"/>
  <c r="T119"/>
  <c r="T141"/>
  <c r="T151"/>
  <c r="T165"/>
  <c r="T179"/>
  <c r="T187"/>
  <c r="T201"/>
  <c r="T221"/>
  <c r="T247"/>
  <c r="T160"/>
  <c r="T11"/>
  <c r="T120"/>
  <c r="T22"/>
  <c r="T36"/>
  <c r="T56"/>
  <c r="T68"/>
  <c r="T92"/>
  <c r="T110"/>
  <c r="T140"/>
  <c r="T150"/>
  <c r="T176"/>
  <c r="T194"/>
  <c r="T234"/>
  <c r="T18"/>
  <c r="T15"/>
  <c r="T39"/>
  <c r="T51"/>
  <c r="T61"/>
  <c r="T77"/>
  <c r="T95"/>
  <c r="T117"/>
  <c r="T129"/>
  <c r="T147"/>
  <c r="T173"/>
  <c r="T199"/>
  <c r="T215"/>
  <c r="T231"/>
  <c r="T253"/>
  <c r="T13"/>
  <c r="T154"/>
  <c r="T8"/>
  <c r="T26"/>
  <c r="T48"/>
  <c r="T70"/>
  <c r="T86"/>
  <c r="T104"/>
  <c r="T118"/>
  <c r="T132"/>
  <c r="T162"/>
  <c r="T182"/>
  <c r="T212"/>
  <c r="T230"/>
  <c r="T240"/>
  <c r="T198"/>
  <c r="T218"/>
  <c r="T252"/>
  <c r="T238"/>
  <c r="T222"/>
  <c r="T236"/>
  <c r="T200"/>
  <c r="T226"/>
  <c r="H64" i="6" l="1"/>
  <c r="D64" s="1"/>
  <c r="C64"/>
  <c r="C62"/>
  <c r="H65"/>
  <c r="D65" s="1"/>
  <c r="C65"/>
  <c r="C63"/>
  <c r="X195" i="5"/>
  <c r="X226"/>
  <c r="X220"/>
  <c r="X216"/>
  <c r="X212"/>
  <c r="X210"/>
  <c r="X196"/>
  <c r="X192"/>
  <c r="X188"/>
  <c r="X235"/>
  <c r="X243"/>
  <c r="X219"/>
  <c r="X254"/>
  <c r="X252"/>
  <c r="X248"/>
  <c r="X242"/>
  <c r="X230"/>
  <c r="X224"/>
  <c r="X222"/>
  <c r="X218"/>
  <c r="X214"/>
  <c r="X202"/>
  <c r="X200"/>
  <c r="X198"/>
  <c r="X194"/>
  <c r="X186"/>
  <c r="X184"/>
  <c r="X178"/>
  <c r="X176"/>
  <c r="X168"/>
  <c r="X164"/>
  <c r="X158"/>
  <c r="X150"/>
  <c r="X148"/>
  <c r="X146"/>
  <c r="X142"/>
  <c r="X140"/>
  <c r="X132"/>
  <c r="X126"/>
  <c r="X122"/>
  <c r="X118"/>
  <c r="X112"/>
  <c r="X110"/>
  <c r="X108"/>
  <c r="X106"/>
  <c r="X104"/>
  <c r="X100"/>
  <c r="X92"/>
  <c r="X88"/>
  <c r="X76"/>
  <c r="X74"/>
  <c r="X72"/>
  <c r="X68"/>
  <c r="X58"/>
  <c r="X56"/>
  <c r="X52"/>
  <c r="X48"/>
  <c r="X46"/>
  <c r="X38"/>
  <c r="X36"/>
  <c r="X32"/>
  <c r="X30"/>
  <c r="X26"/>
  <c r="X24"/>
  <c r="X22"/>
  <c r="X16"/>
  <c r="X12"/>
  <c r="X8"/>
  <c r="X6"/>
  <c r="X154"/>
  <c r="X120"/>
  <c r="X62"/>
  <c r="X34"/>
  <c r="X17"/>
  <c r="X11"/>
  <c r="X5"/>
  <c r="X227"/>
  <c r="X160"/>
  <c r="X78"/>
  <c r="X251"/>
  <c r="X249"/>
  <c r="X245"/>
  <c r="X241"/>
  <c r="X239"/>
  <c r="X233"/>
  <c r="X231"/>
  <c r="X229"/>
  <c r="X225"/>
  <c r="X223"/>
  <c r="X221"/>
  <c r="X215"/>
  <c r="X213"/>
  <c r="X211"/>
  <c r="X207"/>
  <c r="X187"/>
  <c r="X185"/>
  <c r="X181"/>
  <c r="X177"/>
  <c r="X175"/>
  <c r="X173"/>
  <c r="X169"/>
  <c r="X165"/>
  <c r="X163"/>
  <c r="X155"/>
  <c r="X149"/>
  <c r="X145"/>
  <c r="X141"/>
  <c r="X139"/>
  <c r="X137"/>
  <c r="X135"/>
  <c r="X131"/>
  <c r="X129"/>
  <c r="X123"/>
  <c r="X113"/>
  <c r="X111"/>
  <c r="X101"/>
  <c r="X99"/>
  <c r="X91"/>
  <c r="X87"/>
  <c r="X85"/>
  <c r="X83"/>
  <c r="X77"/>
  <c r="X73"/>
  <c r="X69"/>
  <c r="X65"/>
  <c r="X63"/>
  <c r="X61"/>
  <c r="X57"/>
  <c r="X53"/>
  <c r="X51"/>
  <c r="X49"/>
  <c r="X45"/>
  <c r="X41"/>
  <c r="X37"/>
  <c r="X33"/>
  <c r="X31"/>
  <c r="X29"/>
  <c r="X50"/>
  <c r="X246"/>
  <c r="X240"/>
  <c r="X238"/>
  <c r="X236"/>
  <c r="X234"/>
  <c r="X232"/>
  <c r="X228"/>
  <c r="X208"/>
  <c r="X206"/>
  <c r="X204"/>
  <c r="X182"/>
  <c r="X180"/>
  <c r="X174"/>
  <c r="X172"/>
  <c r="X162"/>
  <c r="X156"/>
  <c r="X152"/>
  <c r="X136"/>
  <c r="X134"/>
  <c r="X128"/>
  <c r="X124"/>
  <c r="X116"/>
  <c r="X114"/>
  <c r="X102"/>
  <c r="X96"/>
  <c r="X94"/>
  <c r="X86"/>
  <c r="X84"/>
  <c r="X82"/>
  <c r="X80"/>
  <c r="X70"/>
  <c r="X66"/>
  <c r="X64"/>
  <c r="X60"/>
  <c r="X54"/>
  <c r="X44"/>
  <c r="X42"/>
  <c r="X40"/>
  <c r="X28"/>
  <c r="X20"/>
  <c r="X14"/>
  <c r="X10"/>
  <c r="X250"/>
  <c r="X190"/>
  <c r="X166"/>
  <c r="X138"/>
  <c r="X90"/>
  <c r="X21"/>
  <c r="X13"/>
  <c r="X9"/>
  <c r="X7"/>
  <c r="X244"/>
  <c r="X144"/>
  <c r="X253"/>
  <c r="X247"/>
  <c r="X237"/>
  <c r="X217"/>
  <c r="X209"/>
  <c r="X205"/>
  <c r="X203"/>
  <c r="X201"/>
  <c r="X199"/>
  <c r="X197"/>
  <c r="X193"/>
  <c r="X191"/>
  <c r="X189"/>
  <c r="X183"/>
  <c r="X179"/>
  <c r="X171"/>
  <c r="X167"/>
  <c r="X161"/>
  <c r="X159"/>
  <c r="X157"/>
  <c r="X153"/>
  <c r="X151"/>
  <c r="X147"/>
  <c r="X143"/>
  <c r="X133"/>
  <c r="X127"/>
  <c r="X125"/>
  <c r="X121"/>
  <c r="X119"/>
  <c r="X117"/>
  <c r="X115"/>
  <c r="X109"/>
  <c r="X107"/>
  <c r="X105"/>
  <c r="X103"/>
  <c r="X97"/>
  <c r="X95"/>
  <c r="X93"/>
  <c r="X89"/>
  <c r="X81"/>
  <c r="X79"/>
  <c r="X75"/>
  <c r="X71"/>
  <c r="X67"/>
  <c r="X59"/>
  <c r="X55"/>
  <c r="X47"/>
  <c r="X43"/>
  <c r="X39"/>
  <c r="X35"/>
  <c r="X27"/>
  <c r="X25"/>
  <c r="X23"/>
  <c r="X19"/>
  <c r="X15"/>
  <c r="X255"/>
  <c r="X170"/>
  <c r="X130"/>
  <c r="X98"/>
  <c r="X18"/>
  <c r="G66" i="6"/>
  <c r="H66" s="1"/>
  <c r="H67" s="1"/>
  <c r="D2" s="1"/>
  <c r="D52"/>
  <c r="C52"/>
  <c r="D51"/>
  <c r="C51"/>
  <c r="S216" i="5"/>
  <c r="S192"/>
  <c r="S219"/>
  <c r="S242"/>
  <c r="S218"/>
  <c r="S198"/>
  <c r="S178"/>
  <c r="S158"/>
  <c r="S142"/>
  <c r="S122"/>
  <c r="S108"/>
  <c r="S92"/>
  <c r="S72"/>
  <c r="S38"/>
  <c r="S154"/>
  <c r="S78"/>
  <c r="S233"/>
  <c r="S213"/>
  <c r="S177"/>
  <c r="S137"/>
  <c r="S113"/>
  <c r="S77"/>
  <c r="S45"/>
  <c r="S50"/>
  <c r="S208"/>
  <c r="S156"/>
  <c r="S94"/>
  <c r="S28"/>
  <c r="S199"/>
  <c r="S115"/>
  <c r="S67"/>
  <c r="S52"/>
  <c r="S6"/>
  <c r="S231"/>
  <c r="S155"/>
  <c r="S53"/>
  <c r="S238"/>
  <c r="S162"/>
  <c r="S82"/>
  <c r="S166"/>
  <c r="S193"/>
  <c r="S153"/>
  <c r="S105"/>
  <c r="S39"/>
  <c r="S195"/>
  <c r="S212"/>
  <c r="S188"/>
  <c r="S254"/>
  <c r="S230"/>
  <c r="S214"/>
  <c r="S194"/>
  <c r="S176"/>
  <c r="S150"/>
  <c r="S140"/>
  <c r="S118"/>
  <c r="S106"/>
  <c r="S88"/>
  <c r="S68"/>
  <c r="S30"/>
  <c r="S34"/>
  <c r="S249"/>
  <c r="S225"/>
  <c r="S135"/>
  <c r="S69"/>
  <c r="S240"/>
  <c r="S152"/>
  <c r="S64"/>
  <c r="S21"/>
  <c r="S191"/>
  <c r="S151"/>
  <c r="S93"/>
  <c r="S15"/>
  <c r="S32"/>
  <c r="S17"/>
  <c r="S241"/>
  <c r="S165"/>
  <c r="S139"/>
  <c r="S87"/>
  <c r="S236"/>
  <c r="S172"/>
  <c r="S70"/>
  <c r="S90"/>
  <c r="S167"/>
  <c r="S133"/>
  <c r="S47"/>
  <c r="S19"/>
  <c r="S250"/>
  <c r="S144"/>
  <c r="S127"/>
  <c r="S18"/>
  <c r="S169"/>
  <c r="S131"/>
  <c r="S63"/>
  <c r="S66"/>
  <c r="S13"/>
  <c r="S55"/>
  <c r="S226"/>
  <c r="S210"/>
  <c r="S235"/>
  <c r="S252"/>
  <c r="S224"/>
  <c r="S202"/>
  <c r="S186"/>
  <c r="S168"/>
  <c r="S148"/>
  <c r="S132"/>
  <c r="S112"/>
  <c r="S104"/>
  <c r="S76"/>
  <c r="S58"/>
  <c r="S16"/>
  <c r="S11"/>
  <c r="S245"/>
  <c r="S223"/>
  <c r="S207"/>
  <c r="S163"/>
  <c r="S129"/>
  <c r="S91"/>
  <c r="S65"/>
  <c r="S33"/>
  <c r="S234"/>
  <c r="S180"/>
  <c r="S114"/>
  <c r="S54"/>
  <c r="S9"/>
  <c r="S161"/>
  <c r="S81"/>
  <c r="S170"/>
  <c r="S26"/>
  <c r="S251"/>
  <c r="S181"/>
  <c r="S99"/>
  <c r="S31"/>
  <c r="S204"/>
  <c r="S124"/>
  <c r="S42"/>
  <c r="S237"/>
  <c r="S159"/>
  <c r="S117"/>
  <c r="S79"/>
  <c r="S255"/>
  <c r="S220"/>
  <c r="S196"/>
  <c r="S243"/>
  <c r="S248"/>
  <c r="S222"/>
  <c r="S200"/>
  <c r="S184"/>
  <c r="S164"/>
  <c r="S146"/>
  <c r="S126"/>
  <c r="S110"/>
  <c r="S100"/>
  <c r="S74"/>
  <c r="S48"/>
  <c r="S8"/>
  <c r="S5"/>
  <c r="S239"/>
  <c r="S215"/>
  <c r="S185"/>
  <c r="S145"/>
  <c r="S123"/>
  <c r="S83"/>
  <c r="S57"/>
  <c r="S29"/>
  <c r="S232"/>
  <c r="S174"/>
  <c r="S128"/>
  <c r="S84"/>
  <c r="S44"/>
  <c r="S190"/>
  <c r="S244"/>
  <c r="S201"/>
  <c r="S171"/>
  <c r="S143"/>
  <c r="S107"/>
  <c r="S75"/>
  <c r="S35"/>
  <c r="S130"/>
  <c r="S46"/>
  <c r="S24"/>
  <c r="S120"/>
  <c r="S160"/>
  <c r="S229"/>
  <c r="S173"/>
  <c r="S149"/>
  <c r="S111"/>
  <c r="S73"/>
  <c r="S51"/>
  <c r="S246"/>
  <c r="S206"/>
  <c r="S136"/>
  <c r="S86"/>
  <c r="S60"/>
  <c r="S10"/>
  <c r="S7"/>
  <c r="S209"/>
  <c r="S189"/>
  <c r="S157"/>
  <c r="S121"/>
  <c r="S103"/>
  <c r="S71"/>
  <c r="S27"/>
  <c r="S98"/>
  <c r="S80"/>
  <c r="S138"/>
  <c r="S205"/>
  <c r="S147"/>
  <c r="S97"/>
  <c r="S25"/>
  <c r="S36"/>
  <c r="S62"/>
  <c r="S221"/>
  <c r="S141"/>
  <c r="S85"/>
  <c r="S49"/>
  <c r="S102"/>
  <c r="S20"/>
  <c r="S253"/>
  <c r="S179"/>
  <c r="S95"/>
  <c r="S23"/>
  <c r="S211"/>
  <c r="S175"/>
  <c r="S101"/>
  <c r="S37"/>
  <c r="S182"/>
  <c r="S96"/>
  <c r="S14"/>
  <c r="S217"/>
  <c r="S119"/>
  <c r="S59"/>
  <c r="S56"/>
  <c r="S12"/>
  <c r="S187"/>
  <c r="S61"/>
  <c r="S41"/>
  <c r="S116"/>
  <c r="S40"/>
  <c r="S247"/>
  <c r="S197"/>
  <c r="S109"/>
  <c r="S89"/>
  <c r="S134"/>
  <c r="S183"/>
  <c r="S43"/>
  <c r="S22"/>
  <c r="S227"/>
  <c r="S228"/>
  <c r="S203"/>
  <c r="S125"/>
</calcChain>
</file>

<file path=xl/comments1.xml><?xml version="1.0" encoding="utf-8"?>
<comments xmlns="http://schemas.openxmlformats.org/spreadsheetml/2006/main">
  <authors>
    <author>a64a</author>
  </authors>
  <commentList>
    <comment ref="P3" authorId="0">
      <text>
        <r>
          <rPr>
            <sz val="9"/>
            <color indexed="81"/>
            <rFont val="ＭＳ Ｐゴシック"/>
            <family val="3"/>
            <charset val="128"/>
          </rPr>
          <t>location number in language list</t>
        </r>
      </text>
    </comment>
    <comment ref="P9" authorId="0">
      <text>
        <r>
          <rPr>
            <sz val="9"/>
            <color indexed="81"/>
            <rFont val="ＭＳ Ｐゴシック"/>
            <family val="3"/>
            <charset val="128"/>
          </rPr>
          <t>list for Validation in D9</t>
        </r>
      </text>
    </comment>
    <comment ref="P26" authorId="0">
      <text>
        <r>
          <rPr>
            <sz val="9"/>
            <color indexed="81"/>
            <rFont val="ＭＳ Ｐゴシック"/>
            <family val="3"/>
            <charset val="128"/>
          </rPr>
          <t>condition for answer Q3 and later</t>
        </r>
      </text>
    </comment>
    <comment ref="Q31" authorId="0">
      <text>
        <r>
          <rPr>
            <sz val="9"/>
            <color indexed="81"/>
            <rFont val="ＭＳ Ｐゴシック"/>
            <family val="3"/>
            <charset val="128"/>
          </rPr>
          <t>condition for answer</t>
        </r>
      </text>
    </comment>
    <comment ref="P32" authorId="0">
      <text>
        <r>
          <rPr>
            <sz val="9"/>
            <color indexed="81"/>
            <rFont val="ＭＳ Ｐゴシック"/>
            <family val="3"/>
            <charset val="128"/>
          </rPr>
          <t>condition for answer Q3 and later</t>
        </r>
      </text>
    </comment>
    <comment ref="Q37" author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<sst xmlns="http://schemas.openxmlformats.org/spreadsheetml/2006/main" count="22188" uniqueCount="15452">
  <si>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</si>
  <si>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</si>
  <si>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</si>
  <si>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</si>
  <si>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</si>
  <si>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</si>
  <si>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</si>
  <si>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</si>
  <si>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</si>
  <si>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</si>
  <si>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</si>
  <si>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</si>
  <si>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</si>
  <si>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</si>
  <si>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</si>
  <si>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</si>
  <si>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</si>
  <si>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</si>
  <si>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</si>
  <si>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</si>
  <si>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</si>
  <si>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</si>
  <si>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</si>
  <si>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</si>
  <si>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</si>
  <si>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</si>
  <si>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</si>
  <si>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</si>
  <si>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</si>
  <si>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</si>
  <si>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</si>
  <si>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</si>
  <si>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</si>
  <si>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</si>
  <si>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</si>
  <si>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</si>
  <si>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</si>
  <si>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</si>
  <si>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</si>
  <si>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</si>
  <si>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</si>
  <si>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</si>
  <si>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</si>
  <si>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</si>
  <si>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</si>
  <si>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</si>
  <si>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</si>
  <si>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</si>
  <si>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</si>
  <si>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</si>
  <si>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</si>
  <si>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</si>
  <si>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</si>
  <si>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</si>
  <si>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</si>
  <si>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</si>
  <si>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</si>
  <si>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</si>
  <si>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</si>
  <si>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</si>
  <si>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</si>
  <si>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</si>
  <si>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</si>
  <si>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</si>
  <si>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</si>
  <si>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</si>
  <si>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</si>
  <si>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</si>
  <si>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</si>
  <si>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</si>
  <si>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</si>
  <si>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</si>
  <si>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</si>
  <si>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</si>
  <si>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</si>
  <si>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</si>
  <si>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</si>
  <si>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</si>
  <si>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</si>
  <si>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</si>
  <si>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</si>
  <si>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</si>
  <si>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</si>
  <si>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</si>
  <si>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</si>
  <si>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</si>
  <si>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</si>
  <si>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</si>
  <si>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</si>
  <si>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</si>
  <si>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</si>
  <si>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</si>
  <si>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</si>
  <si>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</si>
  <si>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</si>
  <si>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</si>
  <si>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</si>
  <si>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</si>
  <si>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</si>
  <si>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</si>
  <si>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</si>
  <si>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</si>
  <si>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</si>
  <si>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</si>
  <si>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</si>
  <si>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</si>
  <si>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</si>
  <si>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</si>
  <si>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</si>
  <si>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</si>
  <si>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</si>
  <si>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</si>
  <si>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</si>
  <si>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</si>
  <si>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</si>
  <si>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</si>
  <si>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</si>
  <si>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</si>
  <si>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</si>
  <si>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</si>
  <si>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</si>
  <si>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</si>
  <si>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</si>
  <si>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</si>
  <si>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</si>
  <si>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</si>
  <si>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</si>
  <si>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</si>
  <si>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</si>
  <si>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</si>
  <si>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</si>
  <si>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</si>
  <si>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</si>
  <si>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</si>
  <si>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</si>
  <si>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</si>
  <si>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</si>
  <si>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</si>
  <si>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</si>
  <si>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</si>
  <si>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</si>
  <si>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</si>
  <si>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</si>
  <si>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</si>
  <si>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</si>
  <si>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</si>
  <si>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</si>
  <si>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</si>
  <si>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</si>
  <si>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</si>
  <si>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</si>
  <si>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</si>
  <si>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</si>
  <si>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</si>
  <si>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</si>
  <si>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</si>
  <si>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</si>
  <si>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</si>
  <si>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</si>
  <si>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</si>
  <si>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</si>
  <si>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</si>
  <si>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</si>
  <si>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</si>
  <si>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</si>
  <si>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</si>
  <si>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</si>
  <si>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</si>
  <si>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</si>
  <si>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</si>
  <si>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</si>
  <si>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</si>
  <si>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</si>
  <si>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</si>
  <si>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</si>
  <si>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</si>
  <si>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</si>
  <si>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</si>
  <si>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</si>
  <si>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</si>
  <si>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</si>
  <si>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</si>
  <si>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</si>
  <si>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</si>
  <si>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</si>
  <si>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</si>
  <si>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</si>
  <si>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</si>
  <si>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</si>
  <si>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</si>
  <si>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</si>
  <si>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</si>
  <si>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</si>
  <si>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</si>
  <si>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</si>
  <si>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</si>
  <si>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</si>
  <si>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</si>
  <si>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</si>
  <si>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</si>
  <si>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</si>
  <si>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</si>
  <si>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</si>
  <si>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</si>
  <si>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</si>
  <si>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</si>
  <si>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</si>
  <si>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</si>
  <si>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</si>
  <si>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</si>
  <si>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</si>
  <si>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</si>
  <si>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</si>
  <si>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</si>
  <si>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</si>
  <si>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</si>
  <si>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</si>
  <si>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</si>
  <si>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</si>
  <si>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</si>
  <si>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</si>
  <si>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</si>
  <si>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</si>
  <si>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</si>
  <si>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</si>
  <si>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</si>
  <si>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</si>
  <si>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</si>
  <si>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</si>
  <si>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</si>
  <si>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</si>
  <si>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</si>
  <si>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</si>
  <si>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</si>
  <si>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</si>
  <si>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</si>
  <si>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</si>
  <si>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</si>
  <si>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</si>
  <si>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</si>
  <si>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</si>
  <si>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</si>
  <si>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</si>
  <si>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</si>
  <si>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</si>
  <si>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</si>
  <si>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</si>
  <si>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</si>
  <si>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</si>
  <si>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</si>
  <si>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</si>
  <si>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</si>
  <si>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</si>
  <si>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</si>
  <si>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</si>
  <si>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</si>
  <si>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</si>
  <si>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</si>
  <si>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</si>
  <si>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</si>
  <si>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</si>
  <si>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</si>
  <si>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</si>
  <si>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</si>
  <si>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</si>
  <si>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</si>
  <si>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</si>
  <si>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</si>
  <si>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</si>
  <si>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</si>
  <si>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</si>
  <si>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</si>
  <si>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</si>
  <si>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</si>
  <si>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</si>
  <si>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</si>
  <si>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</si>
  <si>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</si>
  <si>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</si>
  <si>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</si>
  <si>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</si>
  <si>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</si>
  <si>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</si>
  <si>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</si>
  <si>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</si>
  <si>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</si>
  <si>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</si>
  <si>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</si>
  <si>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</si>
  <si>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</si>
  <si>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</si>
  <si>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</si>
  <si>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</si>
  <si>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</si>
  <si>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</si>
  <si>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</si>
  <si>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</si>
  <si>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</si>
  <si>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</si>
  <si>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</si>
  <si>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</si>
  <si>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</si>
  <si>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</si>
  <si>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</si>
  <si>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</si>
  <si>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</si>
  <si>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</si>
  <si>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</si>
  <si>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</si>
  <si>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</si>
  <si>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</si>
  <si>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</si>
  <si>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</si>
  <si>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</si>
  <si>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</si>
  <si>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</si>
  <si>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</si>
  <si>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</si>
  <si>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</si>
  <si>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</si>
  <si>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</si>
  <si>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</si>
  <si>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</si>
  <si>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</si>
  <si>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</si>
  <si>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</si>
  <si>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</si>
  <si>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</si>
  <si>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</si>
  <si>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</si>
  <si>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</si>
  <si>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</si>
  <si>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</si>
  <si>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</si>
  <si>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</si>
  <si>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</si>
  <si>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</si>
  <si>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</si>
  <si>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</si>
  <si>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</si>
  <si>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</si>
  <si>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</si>
  <si>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</si>
  <si>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</si>
  <si>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</si>
  <si>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</si>
  <si>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</si>
  <si>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</si>
  <si>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</si>
  <si>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</si>
  <si>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</si>
  <si>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</si>
  <si>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</si>
  <si>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</si>
  <si>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</si>
  <si>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</si>
  <si>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</si>
  <si>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</si>
  <si>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</si>
  <si>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</si>
  <si>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</si>
  <si>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</si>
  <si>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</si>
  <si>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</si>
  <si>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</si>
  <si>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</si>
  <si>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</si>
  <si>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</si>
  <si>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</si>
  <si>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</si>
  <si>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</si>
  <si>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</si>
  <si>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</si>
  <si>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</si>
  <si>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</si>
  <si>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</si>
  <si>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</si>
  <si>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</si>
  <si>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</si>
  <si>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</si>
  <si>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</si>
  <si>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</si>
  <si>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</si>
  <si>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</si>
  <si>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</si>
  <si>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</si>
  <si>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</si>
  <si>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</si>
  <si>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</si>
  <si>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</si>
  <si>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</si>
  <si>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</si>
  <si>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</si>
  <si>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</si>
  <si>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</si>
  <si>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</si>
  <si>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</si>
  <si>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</si>
  <si>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</si>
  <si>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</si>
  <si>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</si>
  <si>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</si>
  <si>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</si>
  <si>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</si>
  <si>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</si>
  <si>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</si>
  <si>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</si>
  <si>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</si>
  <si>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</si>
  <si>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</si>
  <si>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</si>
  <si>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</si>
  <si>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</si>
  <si>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</si>
  <si>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</si>
  <si>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</si>
  <si>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</si>
  <si>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</si>
  <si>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</si>
  <si>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</si>
  <si>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</si>
  <si>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</si>
  <si>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</si>
  <si>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</si>
  <si>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</si>
  <si>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</si>
  <si>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</si>
  <si>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</si>
  <si>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</si>
  <si>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</si>
  <si>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</si>
  <si>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</si>
  <si>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</si>
  <si>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</si>
  <si>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</si>
  <si>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</si>
  <si>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</si>
  <si>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</si>
  <si>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</si>
  <si>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</si>
  <si>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</si>
  <si>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</si>
  <si>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</si>
  <si>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</si>
  <si>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</si>
  <si>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</si>
  <si>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</si>
  <si>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</si>
  <si>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</si>
  <si>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</si>
  <si>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</si>
  <si>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</si>
  <si>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</si>
  <si>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</si>
  <si>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</si>
  <si>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</si>
  <si>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</si>
  <si>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</si>
  <si>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</si>
  <si>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</si>
  <si>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</si>
  <si>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</si>
  <si>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</si>
  <si>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</si>
  <si>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</si>
  <si>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</si>
  <si>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</si>
  <si>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</si>
  <si>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</si>
  <si>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</si>
  <si>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</si>
  <si>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</si>
  <si>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</si>
  <si>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</si>
  <si>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</si>
  <si>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</si>
  <si>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</si>
  <si>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</si>
  <si>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</si>
  <si>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</si>
  <si>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</si>
  <si>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</si>
  <si>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</si>
  <si>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</si>
  <si>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</si>
  <si>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</si>
  <si>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</si>
  <si>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</si>
  <si>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</si>
  <si>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</si>
  <si>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</si>
  <si>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</si>
  <si>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</si>
  <si>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</si>
  <si>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</si>
  <si>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</si>
  <si>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</si>
  <si>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</si>
  <si>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</si>
  <si>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</si>
  <si>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</si>
  <si>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</si>
  <si>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</si>
  <si>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</si>
  <si>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</si>
  <si>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</si>
  <si>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</si>
  <si>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</si>
  <si>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</si>
  <si>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</si>
  <si>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</si>
  <si>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</si>
  <si>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</si>
  <si>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</si>
  <si>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</si>
  <si>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</si>
  <si>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</si>
  <si>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</si>
  <si>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</si>
  <si>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</si>
  <si>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</si>
  <si>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</si>
  <si>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</si>
  <si>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</si>
  <si>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</si>
  <si>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</si>
  <si>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</si>
  <si>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</si>
  <si>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</si>
  <si>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</si>
  <si>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</si>
  <si>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</si>
  <si>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</si>
  <si>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</si>
  <si>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</si>
  <si>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</si>
  <si>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</si>
  <si>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</si>
  <si>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</si>
  <si>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</si>
  <si>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</si>
  <si>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</si>
  <si>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</si>
  <si>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</si>
  <si>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</si>
  <si>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</si>
  <si>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</si>
  <si>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</si>
  <si>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</si>
  <si>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</si>
  <si>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</si>
  <si>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</si>
  <si>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</si>
  <si>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</si>
  <si>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</si>
  <si>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</si>
  <si>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</si>
  <si>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</si>
  <si>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</si>
  <si>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</si>
  <si>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</si>
  <si>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</si>
  <si>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</si>
  <si>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</si>
  <si>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</si>
  <si>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</si>
  <si>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</si>
  <si>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</si>
  <si>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</si>
  <si>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</si>
  <si>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</si>
  <si>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</si>
  <si>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</si>
  <si>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</si>
  <si>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</si>
  <si>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</si>
  <si>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</si>
  <si>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</si>
  <si>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</si>
  <si>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</si>
  <si>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</si>
  <si>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</si>
  <si>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</si>
  <si>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</si>
  <si>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</si>
  <si>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</si>
  <si>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</si>
  <si>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</si>
  <si>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</si>
  <si>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</si>
  <si>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</si>
  <si>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</si>
  <si>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</si>
  <si>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</si>
  <si>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</si>
  <si>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</si>
  <si>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</si>
  <si>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</si>
  <si>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</si>
  <si>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</si>
  <si>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</si>
  <si>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</si>
  <si>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</si>
  <si>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</si>
  <si>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</si>
  <si>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</si>
  <si>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</si>
  <si>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</si>
  <si>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</si>
  <si>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</si>
  <si>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</si>
  <si>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</si>
  <si>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</si>
  <si>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</si>
  <si>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</si>
  <si>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</si>
  <si>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</si>
  <si>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</si>
  <si>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</si>
  <si>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</si>
  <si>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</si>
  <si>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</si>
  <si>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</si>
  <si>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</si>
  <si>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</si>
  <si>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</si>
  <si>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</si>
  <si>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</si>
  <si>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</si>
  <si>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</si>
  <si>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</si>
  <si>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</si>
  <si>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</si>
  <si>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</si>
  <si>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</si>
  <si>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</si>
  <si>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</si>
  <si>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</si>
  <si>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</si>
  <si>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</si>
  <si>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</si>
  <si>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</si>
  <si>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</si>
  <si>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</si>
  <si>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</si>
  <si>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</si>
  <si>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</si>
  <si>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</si>
  <si>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</si>
  <si>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</si>
  <si>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</si>
  <si>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</si>
  <si>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</si>
  <si>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</si>
  <si>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</si>
  <si>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</si>
  <si>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</si>
  <si>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</si>
  <si>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</si>
  <si>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</si>
  <si>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</si>
  <si>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</si>
  <si>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</si>
  <si>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</si>
  <si>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</si>
  <si>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</si>
  <si>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</si>
  <si>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</si>
  <si>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</si>
  <si>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</si>
  <si>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</si>
  <si>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</si>
  <si>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</si>
  <si>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</si>
  <si>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</si>
  <si>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</si>
  <si>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</si>
  <si>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</si>
  <si>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</si>
  <si>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</si>
  <si>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</si>
  <si>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</si>
  <si>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</si>
  <si>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</si>
  <si>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</si>
  <si>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</si>
  <si>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</si>
  <si>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</si>
  <si>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</si>
  <si>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</si>
  <si>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</si>
  <si>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</si>
  <si>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</si>
  <si>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</si>
  <si>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</si>
  <si>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</si>
  <si>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</si>
  <si>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</si>
  <si>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</si>
  <si>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</si>
  <si>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</si>
  <si>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</si>
  <si>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</si>
  <si>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</si>
  <si>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</si>
  <si>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</si>
  <si>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</si>
  <si>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</si>
  <si>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</si>
  <si>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</si>
  <si>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</si>
  <si>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</si>
  <si>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</si>
  <si>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</si>
  <si>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</si>
  <si>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</si>
  <si>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</si>
  <si>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</si>
  <si>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</si>
  <si>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</si>
  <si>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</si>
  <si>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</si>
  <si>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</si>
  <si>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</si>
  <si>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</si>
  <si>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</si>
  <si>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</si>
  <si>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</si>
  <si>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</si>
  <si>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</si>
  <si>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</si>
  <si>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</si>
  <si>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</si>
  <si>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</si>
  <si>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</si>
  <si>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</si>
  <si>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</si>
  <si>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</si>
  <si>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</si>
  <si>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</si>
  <si>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</si>
  <si>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</si>
  <si>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</si>
  <si>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</si>
  <si>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</si>
  <si>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</si>
  <si>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</si>
  <si>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</si>
  <si>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</si>
  <si>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</si>
  <si>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</si>
  <si>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</si>
  <si>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</si>
  <si>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</si>
  <si>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</si>
  <si>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</si>
  <si>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</si>
  <si>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</si>
  <si>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</si>
  <si>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</si>
  <si>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</si>
  <si>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</si>
  <si>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</si>
  <si>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</si>
  <si>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</si>
  <si>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</si>
  <si>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</si>
  <si>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</si>
  <si>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</si>
  <si>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</si>
  <si>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</si>
  <si>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</si>
  <si>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</si>
  <si>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</si>
  <si>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</si>
  <si>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</si>
  <si>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</si>
  <si>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</si>
  <si>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</si>
  <si>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</si>
  <si>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</si>
  <si>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</si>
  <si>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</si>
  <si>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</si>
  <si>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</si>
  <si>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</si>
  <si>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</si>
  <si>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</si>
  <si>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</si>
  <si>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</si>
  <si>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</si>
  <si>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</si>
  <si>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</si>
  <si>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</si>
  <si>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</si>
  <si>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</si>
  <si>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</si>
  <si>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</si>
  <si>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</si>
  <si>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</si>
  <si>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</si>
  <si>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</si>
  <si>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</si>
  <si>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</si>
  <si>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</si>
  <si>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</si>
  <si>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</si>
  <si>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</si>
  <si>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</si>
  <si>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</si>
  <si>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</si>
  <si>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</si>
  <si>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</si>
  <si>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</si>
  <si>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</si>
  <si>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</si>
  <si>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</si>
  <si>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</si>
  <si>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</si>
  <si>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</si>
  <si>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</si>
  <si>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</si>
  <si>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</si>
  <si>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</si>
  <si>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</si>
  <si>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</si>
  <si>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</si>
  <si>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</si>
  <si>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</si>
  <si>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</si>
  <si>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</si>
  <si>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</si>
  <si>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</si>
  <si>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</si>
  <si>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</si>
  <si>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</si>
  <si>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</si>
  <si>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</si>
  <si>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</si>
  <si>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</si>
  <si>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</si>
  <si>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</si>
  <si>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</si>
  <si>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</si>
  <si>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</si>
  <si>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</si>
  <si>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</si>
  <si>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</si>
  <si>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</si>
  <si>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</si>
  <si>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</si>
  <si>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</si>
  <si>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</si>
  <si>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</si>
  <si>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</si>
  <si>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</si>
  <si>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</si>
  <si>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</si>
  <si>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</si>
  <si>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</si>
  <si>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</si>
  <si>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</si>
  <si>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</si>
  <si>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</si>
  <si>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</si>
  <si>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</si>
  <si>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</si>
  <si>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</si>
  <si>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</si>
  <si>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</si>
  <si>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</si>
  <si>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</si>
  <si>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</si>
  <si>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</si>
  <si>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</si>
  <si>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</si>
  <si>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</si>
  <si>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</si>
  <si>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</si>
  <si>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</si>
  <si>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</si>
  <si>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</si>
  <si>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</si>
  <si>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</si>
  <si>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</si>
  <si>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</si>
  <si>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</si>
  <si>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</si>
  <si>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</si>
  <si>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</si>
  <si>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</si>
  <si>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</si>
  <si>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</si>
  <si>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</si>
  <si>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</si>
  <si>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</si>
  <si>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</si>
  <si>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</si>
  <si>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</si>
  <si>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</si>
  <si>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</si>
  <si>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</si>
  <si>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</si>
  <si>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</si>
  <si>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</si>
  <si>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</si>
  <si>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</si>
  <si>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</si>
  <si>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</si>
  <si>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</si>
  <si>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</si>
  <si>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</si>
  <si>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</si>
  <si>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</si>
  <si>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</si>
  <si>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</si>
  <si>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</si>
  <si>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</si>
  <si>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</si>
  <si>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</si>
  <si>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</si>
  <si>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</si>
  <si>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</si>
  <si>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</si>
  <si>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</si>
  <si>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</si>
  <si>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</si>
  <si>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</si>
  <si>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</si>
  <si>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</si>
  <si>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</si>
  <si>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</si>
  <si>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</si>
  <si>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</si>
  <si>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</si>
  <si>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</si>
  <si>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</si>
  <si>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</si>
  <si>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</si>
  <si>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</si>
  <si>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</si>
  <si>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</si>
  <si>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</si>
  <si>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</si>
  <si>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</si>
  <si>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</si>
  <si>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</si>
  <si>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</si>
  <si>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</si>
  <si>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</si>
  <si>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</si>
  <si>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</si>
  <si>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</si>
  <si>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</si>
  <si>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</si>
  <si>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</si>
  <si>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</si>
  <si>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</si>
  <si>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</si>
  <si>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</si>
  <si>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</si>
  <si>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</si>
  <si>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</si>
  <si>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</si>
  <si>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</si>
  <si>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</si>
  <si>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</si>
  <si>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</si>
  <si>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</si>
  <si>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</si>
  <si>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</si>
  <si>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</si>
  <si>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</si>
  <si>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</si>
  <si>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</si>
  <si>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</si>
  <si>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</si>
  <si>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</si>
  <si>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</si>
  <si>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</si>
  <si>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</si>
  <si>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</si>
  <si>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</si>
  <si>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</si>
  <si>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</si>
  <si>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</si>
  <si>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</si>
  <si>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</si>
  <si>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</si>
  <si>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</si>
  <si>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</si>
  <si>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</si>
  <si>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</si>
  <si>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</si>
  <si>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</si>
  <si>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</si>
  <si>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</si>
  <si>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</si>
  <si>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</si>
  <si>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</si>
  <si>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</si>
  <si>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</si>
  <si>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</si>
  <si>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</si>
  <si>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</si>
  <si>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</si>
  <si>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</si>
  <si>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</si>
  <si>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</si>
  <si>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</si>
  <si>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</si>
  <si>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</si>
  <si>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</si>
  <si>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</si>
  <si>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</si>
  <si>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</si>
  <si>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</si>
  <si>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</si>
  <si>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</si>
  <si>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</si>
  <si>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</si>
  <si>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</si>
  <si>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</si>
  <si>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</si>
  <si>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</si>
  <si>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</si>
  <si>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</si>
  <si>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</si>
  <si>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</si>
  <si>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</si>
  <si>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</si>
  <si>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</si>
  <si>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</si>
  <si>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</si>
  <si>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</si>
  <si>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</si>
  <si>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</si>
  <si>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</si>
  <si>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</si>
  <si>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</si>
  <si>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</si>
  <si>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</si>
  <si>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</si>
  <si>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</si>
  <si>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</si>
  <si>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</si>
  <si>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</si>
  <si>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</si>
  <si>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</si>
  <si>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</si>
  <si>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</si>
  <si>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</si>
  <si>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</si>
  <si>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</si>
  <si>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</si>
  <si>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</si>
  <si>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</si>
  <si>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</si>
  <si>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</si>
  <si>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</si>
  <si>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</si>
  <si>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</si>
  <si>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</si>
  <si>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</si>
  <si>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</si>
  <si>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</si>
  <si>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</si>
  <si>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</si>
  <si>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</si>
  <si>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</si>
  <si>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</si>
  <si>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</si>
  <si>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</si>
  <si>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</si>
  <si>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</si>
  <si>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</si>
  <si>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</si>
  <si>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</si>
  <si>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</si>
  <si>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</si>
  <si>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</si>
  <si>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</si>
  <si>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</si>
  <si>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</si>
  <si>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</si>
  <si>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</si>
  <si>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</si>
  <si>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</si>
  <si>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</si>
  <si>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</si>
  <si>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</si>
  <si>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</si>
  <si>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</si>
  <si>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</si>
  <si>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</si>
  <si>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</si>
  <si>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</si>
  <si>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</si>
  <si>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</si>
  <si>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</si>
  <si>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</si>
  <si>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</si>
  <si>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</si>
  <si>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</si>
  <si>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</si>
  <si>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</si>
  <si>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</si>
  <si>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</si>
  <si>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</si>
  <si>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</si>
  <si>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</si>
  <si>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</si>
  <si>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</si>
  <si>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</si>
  <si>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</si>
  <si>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</si>
  <si>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</si>
  <si>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</si>
  <si>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</si>
  <si>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</si>
  <si>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</si>
  <si>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</si>
  <si>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</si>
  <si>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</si>
  <si>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</si>
  <si>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</si>
  <si>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</si>
  <si>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</si>
  <si>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</si>
  <si>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</si>
  <si>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</si>
  <si>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</si>
  <si>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</si>
  <si>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</si>
  <si>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</si>
  <si>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</si>
  <si>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</si>
  <si>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</si>
  <si>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</si>
  <si>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</si>
  <si>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</si>
  <si>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</si>
  <si>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</si>
  <si>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</si>
  <si>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</si>
  <si>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</si>
  <si>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</si>
  <si>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</si>
  <si>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</si>
  <si>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</si>
  <si>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</si>
  <si>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</si>
  <si>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</si>
  <si>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</si>
  <si>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</si>
  <si>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</si>
  <si>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</si>
  <si>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</si>
  <si>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</si>
  <si>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</si>
  <si>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</si>
  <si>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</si>
  <si>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</si>
  <si>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</si>
  <si>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</si>
  <si>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</si>
  <si>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</si>
  <si>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</si>
  <si>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</si>
  <si>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</si>
  <si>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</si>
  <si>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</si>
  <si>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</si>
  <si>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</si>
  <si>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</si>
  <si>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</si>
  <si>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</si>
  <si>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</si>
  <si>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</si>
  <si>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</si>
  <si>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</si>
  <si>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</si>
  <si>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</si>
  <si>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</si>
  <si>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</si>
  <si>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</si>
  <si>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</si>
  <si>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</si>
  <si>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</si>
  <si>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</si>
  <si>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</si>
  <si>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</si>
  <si>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</si>
  <si>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</si>
  <si>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</si>
  <si>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</si>
  <si>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</si>
  <si>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</si>
  <si>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</si>
  <si>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</si>
  <si>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</si>
  <si>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</si>
  <si>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</si>
  <si>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</si>
  <si>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</si>
  <si>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</si>
  <si>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</si>
  <si>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</si>
  <si>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</si>
  <si>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</si>
  <si>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</si>
  <si>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</si>
  <si>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</si>
  <si>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</si>
  <si>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</si>
  <si>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</si>
  <si>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</si>
  <si>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</si>
  <si>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</si>
  <si>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</si>
  <si>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</si>
  <si>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</si>
  <si>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</si>
  <si>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</si>
  <si>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</si>
  <si>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</si>
  <si>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</si>
  <si>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</si>
  <si>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</si>
  <si>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</si>
  <si>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</si>
  <si>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</si>
  <si>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</si>
  <si>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</si>
  <si>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</si>
  <si>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</si>
  <si>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</si>
  <si>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</si>
  <si>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</si>
  <si>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</si>
  <si>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</si>
  <si>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</si>
  <si>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</si>
  <si>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</si>
  <si>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</si>
  <si>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</si>
  <si>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</si>
  <si>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</si>
  <si>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</si>
  <si>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</si>
  <si>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</si>
  <si>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</si>
  <si>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</si>
  <si>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</si>
  <si>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</si>
  <si>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</si>
  <si>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</si>
  <si>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</si>
  <si>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</si>
  <si>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</si>
  <si>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</si>
  <si>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</si>
  <si>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</si>
  <si>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</si>
  <si>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</si>
  <si>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</si>
  <si>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</si>
  <si>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</si>
  <si>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</si>
  <si>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</si>
  <si>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</si>
  <si>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</si>
  <si>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</si>
  <si>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</si>
  <si>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</si>
  <si>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</si>
  <si>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</si>
  <si>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</si>
  <si>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</si>
  <si>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</si>
  <si>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</si>
  <si>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</si>
  <si>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</si>
  <si>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</si>
  <si>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</si>
  <si>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</si>
  <si>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</si>
  <si>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</si>
  <si>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</si>
  <si>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</si>
  <si>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</si>
  <si>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</si>
  <si>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</si>
  <si>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</si>
  <si>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</si>
  <si>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</si>
  <si>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</si>
  <si>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</si>
  <si>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</si>
  <si>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</si>
  <si>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</si>
  <si>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</si>
  <si>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</si>
  <si>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</si>
  <si>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</si>
  <si>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</si>
  <si>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</si>
  <si>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</si>
  <si>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</si>
  <si>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</si>
  <si>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</si>
  <si>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</si>
  <si>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</si>
  <si>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</si>
  <si>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</si>
  <si>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</si>
  <si>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</si>
  <si>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</si>
  <si>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</si>
  <si>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</si>
  <si>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</si>
  <si>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</si>
  <si>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</si>
  <si>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</si>
  <si>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</si>
  <si>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</si>
  <si>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</si>
  <si>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</si>
  <si>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</si>
  <si>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</si>
  <si>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</si>
  <si>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</si>
  <si>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</si>
  <si>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</si>
  <si>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</si>
  <si>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</si>
  <si>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</si>
  <si>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</si>
  <si>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</si>
  <si>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</si>
  <si>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</si>
  <si>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</si>
  <si>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</si>
  <si>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</si>
  <si>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</si>
  <si>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</si>
  <si>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</si>
  <si>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</si>
  <si>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</si>
  <si>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</si>
  <si>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</si>
  <si>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</si>
  <si>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</si>
  <si>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</si>
  <si>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</si>
  <si>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</si>
  <si>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</si>
  <si>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</si>
  <si>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</si>
  <si>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</si>
  <si>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</si>
  <si>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</si>
  <si>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</si>
  <si>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</si>
  <si>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</si>
  <si>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</si>
  <si>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</si>
  <si>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</si>
  <si>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</si>
  <si>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</si>
  <si>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</si>
  <si>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</si>
  <si>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</si>
  <si>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</si>
  <si>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</si>
  <si>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</si>
  <si>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</si>
  <si>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</si>
  <si>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</si>
  <si>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</si>
  <si>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</si>
  <si>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</si>
  <si>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</si>
  <si>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</si>
  <si>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</si>
  <si>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</si>
  <si>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</si>
  <si>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</si>
  <si>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</si>
  <si>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</si>
  <si>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</si>
  <si>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</si>
  <si>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</si>
  <si>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</si>
  <si>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</si>
  <si>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</si>
  <si>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</si>
  <si>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</si>
  <si>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</si>
  <si>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</si>
  <si>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</si>
  <si>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</si>
  <si>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</si>
  <si>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</si>
  <si>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</si>
  <si>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</si>
  <si>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</si>
  <si>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</si>
  <si>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</si>
  <si>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</si>
  <si>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</si>
  <si>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</si>
  <si>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</si>
  <si>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</si>
  <si>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</si>
  <si>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</si>
  <si>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</si>
  <si>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</si>
  <si>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</si>
  <si>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</si>
  <si>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</si>
  <si>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</si>
  <si>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</si>
  <si>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</si>
  <si>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</si>
  <si>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</si>
  <si>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</si>
  <si>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</si>
  <si>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</si>
  <si>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</si>
  <si>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</si>
  <si>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</si>
  <si>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</si>
  <si>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</si>
  <si>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</si>
  <si>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</si>
  <si>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</si>
  <si>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</si>
  <si>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</si>
  <si>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</si>
  <si>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</si>
  <si>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</si>
  <si>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</si>
  <si>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</si>
  <si>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</si>
  <si>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</si>
  <si>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</si>
  <si>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</si>
  <si>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</si>
  <si>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</si>
  <si>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</si>
  <si>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</si>
  <si>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</si>
  <si>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</si>
  <si>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</si>
  <si>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</si>
  <si>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</si>
  <si>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</si>
  <si>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</si>
  <si>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</si>
  <si>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</si>
  <si>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</si>
  <si>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</si>
  <si>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</si>
  <si>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</si>
  <si>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</si>
  <si>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</si>
  <si>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</si>
  <si>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</si>
  <si>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</si>
  <si>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</si>
  <si>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</si>
  <si>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</si>
  <si>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</si>
  <si>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</si>
  <si>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</si>
  <si>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</si>
  <si>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</si>
  <si>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</si>
  <si>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</si>
  <si>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</si>
  <si>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</si>
  <si>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</si>
  <si>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</si>
  <si>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</si>
  <si>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</si>
  <si>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</si>
  <si>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</si>
  <si>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</si>
  <si>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</si>
  <si>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</si>
  <si>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</si>
  <si>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</si>
  <si>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</si>
  <si>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</si>
  <si>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</si>
  <si>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</si>
  <si>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</si>
  <si>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</si>
  <si>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</si>
  <si>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</si>
  <si>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</si>
  <si>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</si>
  <si>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</si>
  <si>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</si>
  <si>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</si>
  <si>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</si>
  <si>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</si>
  <si>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</si>
  <si>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</si>
  <si>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</si>
  <si>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</si>
  <si>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</si>
  <si>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</si>
  <si>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</si>
  <si>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</si>
  <si>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</si>
  <si>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</si>
  <si>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</si>
  <si>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</si>
  <si>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</si>
  <si>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</si>
  <si>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</si>
  <si>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</si>
  <si>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</si>
  <si>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</si>
  <si>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</si>
  <si>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</si>
  <si>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</si>
  <si>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</si>
  <si>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</si>
  <si>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</si>
  <si>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</si>
  <si>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</si>
  <si>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</si>
  <si>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</si>
  <si>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</si>
  <si>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</si>
  <si>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</si>
  <si>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</si>
  <si>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</si>
  <si>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</si>
  <si>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</si>
  <si>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</si>
  <si>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</si>
  <si>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</si>
  <si>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</si>
  <si>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</si>
  <si>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</si>
  <si>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</si>
  <si>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</si>
  <si>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</si>
  <si>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</si>
  <si>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</si>
  <si>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</si>
  <si>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</si>
  <si>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</si>
  <si>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</si>
  <si>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</si>
  <si>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</si>
  <si>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</si>
  <si>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</si>
  <si>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</si>
  <si>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</si>
  <si>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</si>
  <si>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</si>
  <si>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</si>
  <si>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</si>
  <si>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</si>
  <si>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</si>
  <si>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</si>
  <si>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</si>
  <si>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</si>
  <si>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</si>
  <si>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</si>
  <si>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</si>
  <si>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</si>
  <si>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</si>
  <si>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</si>
  <si>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</si>
  <si>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</si>
  <si>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</si>
  <si>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</si>
  <si>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</si>
  <si>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</si>
  <si>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</si>
  <si>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</si>
  <si>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</si>
  <si>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</si>
  <si>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</si>
  <si>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</si>
  <si>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</si>
  <si>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</si>
  <si>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</si>
  <si>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</si>
  <si>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</si>
  <si>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</si>
  <si>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</si>
  <si>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</si>
  <si>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</si>
  <si>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</si>
  <si>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</si>
  <si>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</si>
  <si>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</si>
  <si>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</si>
  <si>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</si>
  <si>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</si>
  <si>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</si>
  <si>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</si>
  <si>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</si>
  <si>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</si>
  <si>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</si>
  <si>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</si>
  <si>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</si>
  <si>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</si>
  <si>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</si>
  <si>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</si>
  <si>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</si>
  <si>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</si>
  <si>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</si>
  <si>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</si>
  <si>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</si>
  <si>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</si>
  <si>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</si>
  <si>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</si>
  <si>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</si>
  <si>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</si>
  <si>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</si>
  <si>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</si>
  <si>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</si>
  <si>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</si>
  <si>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</si>
  <si>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</si>
  <si>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</si>
  <si>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</si>
  <si>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</si>
  <si>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</si>
  <si>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</si>
  <si>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</si>
  <si>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</si>
  <si>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</si>
  <si>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</si>
  <si>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</si>
  <si>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</si>
  <si>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</si>
  <si>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</si>
  <si>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</si>
  <si>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</si>
  <si>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</si>
  <si>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</si>
  <si>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</si>
  <si>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</si>
  <si>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</si>
  <si>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</si>
  <si>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</si>
  <si>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</si>
  <si>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</si>
  <si>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</si>
  <si>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</si>
  <si>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</si>
  <si>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</si>
  <si>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</si>
  <si>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</si>
  <si>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</si>
  <si>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</si>
  <si>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</si>
  <si>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</si>
  <si>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</si>
  <si>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</si>
  <si>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</si>
  <si>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</si>
  <si>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</si>
  <si>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</si>
  <si>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</si>
  <si>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</si>
  <si>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</si>
  <si>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</si>
  <si>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</si>
  <si>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</si>
  <si>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</si>
  <si>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</si>
  <si>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</si>
  <si>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</si>
  <si>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</si>
  <si>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</si>
  <si>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</si>
  <si>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</si>
  <si>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</si>
  <si>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</si>
  <si>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</si>
  <si>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</si>
  <si>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</si>
  <si>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</si>
  <si>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</si>
  <si>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</si>
  <si>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</si>
  <si>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</si>
  <si>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</si>
  <si>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</si>
  <si>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</si>
  <si>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</si>
  <si>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</si>
  <si>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</si>
  <si>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</si>
  <si>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</si>
  <si>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</si>
  <si>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</si>
  <si>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</si>
  <si>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</si>
  <si>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</si>
  <si>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</si>
  <si>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</si>
  <si>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</si>
  <si>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</si>
  <si>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</si>
  <si>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</si>
  <si>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</si>
  <si>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</si>
  <si>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</si>
  <si>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</si>
  <si>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</si>
  <si>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</si>
  <si>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</si>
  <si>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</si>
  <si>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</si>
  <si>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</si>
  <si>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</si>
  <si>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</si>
  <si>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</si>
  <si>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</si>
  <si>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</si>
  <si>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</si>
  <si>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</si>
  <si>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</si>
  <si>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</si>
  <si>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</si>
  <si>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</si>
  <si>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</si>
  <si>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</si>
  <si>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</si>
  <si>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</si>
  <si>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</si>
  <si>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</si>
  <si>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</si>
  <si>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</si>
  <si>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</si>
  <si>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</si>
  <si>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</si>
  <si>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</si>
  <si>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</si>
  <si>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</si>
  <si>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</si>
  <si>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</si>
  <si>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</si>
  <si>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</si>
  <si>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</si>
  <si>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</si>
  <si>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</si>
  <si>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</si>
  <si>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</si>
  <si>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</si>
  <si>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</si>
  <si>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</si>
  <si>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</si>
  <si>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</si>
  <si>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</si>
  <si>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</si>
  <si>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</si>
  <si>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</si>
  <si>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</si>
  <si>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</si>
  <si>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</si>
  <si>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</si>
  <si>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</si>
  <si>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</si>
  <si>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</si>
  <si>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</si>
  <si>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</si>
  <si>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</si>
  <si>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</si>
  <si>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</si>
  <si>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</si>
  <si>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</si>
  <si>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</si>
  <si>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</si>
  <si>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</si>
  <si>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</si>
  <si>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</si>
  <si>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</si>
  <si>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</si>
  <si>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</si>
  <si>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</si>
  <si>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</si>
  <si>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</si>
  <si>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</si>
  <si>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</si>
  <si>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</si>
  <si>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</si>
  <si>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</si>
  <si>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</si>
  <si>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</si>
  <si>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</si>
  <si>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</si>
  <si>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</si>
  <si>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</si>
  <si>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</si>
  <si>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</si>
  <si>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</si>
  <si>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</si>
  <si>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</si>
  <si>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</si>
  <si>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</si>
  <si>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</si>
  <si>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</si>
  <si>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</si>
  <si>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</si>
  <si>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</si>
  <si>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</si>
  <si>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</si>
  <si>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</si>
  <si>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</si>
  <si>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</si>
  <si>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</si>
  <si>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</si>
  <si>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</si>
  <si>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</si>
  <si>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</si>
  <si>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</si>
  <si>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</si>
  <si>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</si>
  <si>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</si>
  <si>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</si>
  <si>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</si>
  <si>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</si>
  <si>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</si>
  <si>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</si>
  <si>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</si>
  <si>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</si>
  <si>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</si>
  <si>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</si>
  <si>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</si>
  <si>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</si>
  <si>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</si>
  <si>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</si>
  <si>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</si>
  <si>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</si>
  <si>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</si>
  <si>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</si>
  <si>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</si>
  <si>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</si>
  <si>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</si>
  <si>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</si>
  <si>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</si>
  <si>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</si>
  <si>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</si>
  <si>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</si>
  <si>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</si>
  <si>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</si>
  <si>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</si>
  <si>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</si>
  <si>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</si>
  <si>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</si>
  <si>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</si>
  <si>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</si>
  <si>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</si>
  <si>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</si>
  <si>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</si>
  <si>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</si>
  <si>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</si>
  <si>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</si>
  <si>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</si>
  <si>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</si>
  <si>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</si>
  <si>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</si>
  <si>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</si>
  <si>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</si>
  <si>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</si>
  <si>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</si>
  <si>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</si>
  <si>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</si>
  <si>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</si>
  <si>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</si>
  <si>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</si>
  <si>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</si>
  <si>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</si>
  <si>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</si>
  <si>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</si>
  <si>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</si>
  <si>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</si>
  <si>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</si>
  <si>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</si>
  <si>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</si>
  <si>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</si>
  <si>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</si>
  <si>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</si>
  <si>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</si>
  <si>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</si>
  <si>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</si>
  <si>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</si>
  <si>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</si>
  <si>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</si>
  <si>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</si>
  <si>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</si>
  <si>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</si>
  <si>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</si>
  <si>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</si>
  <si>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</si>
  <si>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</si>
  <si>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</si>
  <si>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</si>
  <si>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</si>
  <si>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</si>
  <si>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</si>
  <si>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</si>
  <si>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</si>
  <si>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</si>
  <si>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</si>
  <si>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</si>
  <si>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</si>
  <si>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</si>
  <si>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</si>
  <si>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</si>
  <si>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</si>
  <si>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</si>
  <si>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</si>
  <si>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</si>
  <si>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</si>
  <si>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</si>
  <si>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</si>
  <si>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</si>
  <si>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</si>
  <si>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</si>
  <si>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</si>
  <si>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</si>
  <si>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</si>
  <si>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</si>
  <si>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</si>
  <si>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</si>
  <si>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</si>
  <si>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</si>
  <si>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</si>
  <si>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</si>
  <si>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</si>
  <si>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</si>
  <si>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</si>
  <si>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</si>
  <si>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</si>
  <si>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</si>
  <si>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</si>
  <si>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</si>
  <si>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</si>
  <si>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</si>
  <si>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</si>
  <si>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</si>
  <si>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</si>
  <si>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</si>
  <si>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</si>
  <si>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</si>
  <si>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</si>
  <si>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</si>
  <si>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</si>
  <si>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</si>
  <si>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</si>
  <si>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</si>
  <si>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</si>
  <si>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</si>
  <si>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</si>
  <si>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</si>
  <si>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</si>
  <si>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</si>
  <si>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</si>
  <si>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</si>
  <si>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</si>
  <si>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</si>
  <si>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</si>
  <si>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</si>
  <si>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</si>
  <si>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</si>
  <si>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</si>
  <si>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</si>
  <si>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</si>
  <si>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</si>
  <si>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</si>
  <si>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</si>
  <si>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</si>
  <si>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</si>
  <si>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</si>
  <si>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</si>
  <si>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</si>
  <si>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</si>
  <si>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</si>
  <si>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</si>
  <si>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</si>
  <si>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</si>
  <si>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</si>
  <si>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</si>
  <si>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</si>
  <si>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</si>
  <si>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</si>
  <si>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</si>
  <si>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</si>
  <si>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</si>
  <si>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</si>
  <si>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</si>
  <si>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</si>
  <si>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</si>
  <si>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</si>
  <si>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</si>
  <si>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</si>
  <si>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</si>
  <si>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</si>
  <si>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</si>
  <si>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</si>
  <si>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</si>
  <si>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</si>
  <si>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</si>
  <si>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</si>
  <si>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</si>
  <si>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</si>
  <si>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</si>
  <si>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</si>
  <si>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</si>
  <si>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</si>
  <si>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</si>
  <si>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</si>
  <si>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</si>
  <si>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</si>
  <si>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</si>
  <si>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</si>
  <si>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</si>
  <si>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</si>
  <si>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</si>
  <si>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</si>
  <si>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</si>
  <si>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</si>
  <si>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</si>
  <si>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</si>
  <si>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</si>
  <si>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</si>
  <si>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</si>
  <si>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</si>
  <si>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</si>
  <si>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</si>
  <si>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</si>
  <si>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</si>
  <si>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</si>
  <si>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</si>
  <si>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</si>
  <si>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</si>
  <si>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</si>
  <si>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</si>
  <si>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</si>
  <si>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</si>
  <si>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</si>
  <si>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</si>
  <si>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</si>
  <si>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</si>
  <si>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</si>
  <si>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</si>
  <si>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</si>
  <si>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</si>
  <si>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</si>
  <si>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</si>
  <si>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</si>
  <si>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</si>
  <si>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</si>
  <si>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</si>
  <si>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</si>
  <si>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</si>
  <si>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</si>
  <si>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</si>
  <si>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</si>
  <si>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</si>
  <si>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</si>
  <si>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</si>
  <si>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</si>
  <si>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</si>
  <si>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</si>
  <si>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</si>
  <si>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</si>
  <si>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</si>
  <si>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</si>
  <si>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</si>
  <si>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</si>
  <si>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</si>
  <si>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</si>
  <si>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</si>
  <si>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</si>
  <si>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</si>
  <si>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</si>
  <si>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</si>
  <si>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</si>
  <si>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</si>
  <si>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</si>
  <si>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</si>
  <si>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</si>
  <si>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</si>
  <si>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</si>
  <si>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</si>
  <si>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</si>
  <si>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</si>
  <si>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</si>
  <si>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</si>
  <si>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</si>
  <si>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</si>
  <si>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</si>
  <si>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</si>
  <si>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</si>
  <si>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</si>
  <si>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</si>
  <si>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</si>
  <si>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</si>
  <si>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</si>
  <si>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</si>
  <si>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</si>
  <si>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</si>
  <si>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</si>
  <si>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</si>
  <si>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</si>
  <si>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</si>
  <si>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</si>
  <si>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</si>
  <si>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</si>
  <si>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</si>
  <si>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</si>
  <si>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</si>
  <si>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</si>
  <si>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</si>
  <si>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</si>
  <si>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</si>
  <si>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</si>
  <si>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</si>
  <si>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</si>
  <si>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</si>
  <si>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</si>
  <si>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</si>
  <si>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</si>
  <si>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</si>
  <si>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</si>
  <si>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</si>
  <si>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</si>
  <si>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</si>
  <si>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</si>
  <si>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</si>
  <si>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</si>
  <si>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</si>
  <si>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</si>
  <si>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</si>
  <si>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</si>
  <si>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</si>
  <si>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</si>
  <si>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</si>
  <si>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</si>
  <si>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</si>
  <si>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</si>
  <si>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</si>
  <si>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</si>
  <si>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</si>
  <si>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</si>
  <si>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</si>
  <si>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</si>
  <si>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</si>
  <si>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</si>
  <si>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</si>
  <si>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</si>
  <si>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</si>
  <si>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</si>
  <si>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</si>
  <si>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</si>
  <si>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</si>
  <si>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</si>
  <si>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</si>
  <si>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</si>
  <si>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</si>
  <si>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</si>
  <si>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</si>
  <si>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</si>
  <si>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</si>
  <si>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</si>
  <si>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</si>
  <si>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</si>
  <si>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</si>
  <si>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</si>
  <si>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</si>
  <si>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</si>
  <si>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</si>
  <si>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</si>
  <si>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</si>
  <si>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</si>
  <si>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</si>
  <si>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</si>
  <si>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</si>
  <si>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</si>
  <si>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</si>
  <si>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</si>
  <si>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</si>
  <si>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</si>
  <si>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</si>
  <si>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</si>
  <si>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</si>
  <si>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</si>
  <si>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</si>
  <si>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</si>
  <si>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</si>
  <si>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</si>
  <si>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</si>
  <si>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</si>
  <si>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</si>
  <si>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</si>
  <si>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</si>
  <si>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</si>
  <si>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</si>
  <si>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</si>
  <si>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</si>
  <si>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</si>
  <si>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</si>
  <si>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</si>
  <si>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</si>
  <si>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</si>
  <si>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</si>
  <si>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</si>
  <si>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</si>
  <si>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</si>
  <si>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</si>
  <si>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</si>
  <si>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</si>
  <si>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</si>
  <si>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</si>
  <si>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</si>
  <si>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</si>
  <si>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</si>
  <si>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</si>
  <si>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</si>
  <si>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</si>
  <si>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</si>
  <si>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</si>
  <si>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</si>
  <si>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</si>
  <si>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</si>
  <si>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</si>
  <si>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</si>
  <si>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</si>
  <si>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</si>
  <si>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</si>
  <si>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</si>
  <si>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</si>
  <si>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</si>
  <si>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</si>
  <si>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</si>
  <si>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</si>
  <si>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</si>
  <si>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</si>
  <si>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</si>
  <si>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</si>
  <si>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</si>
  <si>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</si>
  <si>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</si>
  <si>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</si>
  <si>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</si>
  <si>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</si>
  <si>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</si>
  <si>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</si>
  <si>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</si>
  <si>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</si>
  <si>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</si>
  <si>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</si>
  <si>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</si>
  <si>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</si>
  <si>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</si>
  <si>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</si>
  <si>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</si>
  <si>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</si>
  <si>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</si>
  <si>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</si>
  <si>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</si>
  <si>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</si>
  <si>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</si>
  <si>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</si>
  <si>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</si>
  <si>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</si>
  <si>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</si>
  <si>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</si>
  <si>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</si>
  <si>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</si>
  <si>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</si>
  <si>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</si>
  <si>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</si>
  <si>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</si>
  <si>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</si>
  <si>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</si>
  <si>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</si>
  <si>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</si>
  <si>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</si>
  <si>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</si>
  <si>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</si>
  <si>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</si>
  <si>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</si>
  <si>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</si>
  <si>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</si>
  <si>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</si>
  <si>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</si>
  <si>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</si>
  <si>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</si>
  <si>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</si>
  <si>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</si>
  <si>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</si>
  <si>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</si>
  <si>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</si>
  <si>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</si>
  <si>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</si>
  <si>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</si>
  <si>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</si>
  <si>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</si>
  <si>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</si>
  <si>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</si>
  <si>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</si>
  <si>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</si>
  <si>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</si>
  <si>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</si>
  <si>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</si>
  <si>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</si>
  <si>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</si>
  <si>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</si>
  <si>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</si>
  <si>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</si>
  <si>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</si>
  <si>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</si>
  <si>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</si>
  <si>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</si>
  <si>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</si>
  <si>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</si>
  <si>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</si>
  <si>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</si>
  <si>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</si>
  <si>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</si>
  <si>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</si>
  <si>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</si>
  <si>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</si>
  <si>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</si>
  <si>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</si>
  <si>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</si>
  <si>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</si>
  <si>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</si>
  <si>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</si>
  <si>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</si>
  <si>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</si>
  <si>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</si>
  <si>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</si>
  <si>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</si>
  <si>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</si>
  <si>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</si>
  <si>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</si>
  <si>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</si>
  <si>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</si>
  <si>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</si>
  <si>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</si>
  <si>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</si>
  <si>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</si>
  <si>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</si>
  <si>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</si>
  <si>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</si>
  <si>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</si>
  <si>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</si>
  <si>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</si>
  <si>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</si>
  <si>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</si>
  <si>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</si>
  <si>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</si>
  <si>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</si>
  <si>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</si>
  <si>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</si>
  <si>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</si>
  <si>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</si>
  <si>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</si>
  <si>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</si>
  <si>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</si>
  <si>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</si>
  <si>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</si>
  <si>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</si>
  <si>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</si>
  <si>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</si>
  <si>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</si>
  <si>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</si>
  <si>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</si>
  <si>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</si>
  <si>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</si>
  <si>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</si>
  <si>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</si>
  <si>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</si>
  <si>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</si>
  <si>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</si>
  <si>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</si>
  <si>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</si>
  <si>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</si>
  <si>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</si>
  <si>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</si>
  <si>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</si>
  <si>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</si>
  <si>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</si>
  <si>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</si>
  <si>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</si>
  <si>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</si>
  <si>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</si>
  <si>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</si>
  <si>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</si>
  <si>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</si>
  <si>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</si>
  <si>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</si>
  <si>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</si>
  <si>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</si>
  <si>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</si>
  <si>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</si>
  <si>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</si>
  <si>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</si>
  <si>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</si>
  <si>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</si>
  <si>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</si>
  <si>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</si>
  <si>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</si>
  <si>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</si>
  <si>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</si>
  <si>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</si>
  <si>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</si>
  <si>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</si>
  <si>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</si>
  <si>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</si>
  <si>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</si>
  <si>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</si>
  <si>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</si>
  <si>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</si>
  <si>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</si>
  <si>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</si>
  <si>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</si>
  <si>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</si>
  <si>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</si>
  <si>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</si>
  <si>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</si>
  <si>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</si>
  <si>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</si>
  <si>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</si>
  <si>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</si>
  <si>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</si>
  <si>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</si>
  <si>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</si>
  <si>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</si>
  <si>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</si>
  <si>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</si>
  <si>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</si>
  <si>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</si>
  <si>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</si>
  <si>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</si>
  <si>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</si>
  <si>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</si>
  <si>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</si>
  <si>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</si>
  <si>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</si>
  <si>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</si>
  <si>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</si>
  <si>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</si>
  <si>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</si>
  <si>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</si>
  <si>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</si>
  <si>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</si>
  <si>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</si>
  <si>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</si>
  <si>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</si>
  <si>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</si>
  <si>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</si>
  <si>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</si>
  <si>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</si>
  <si>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</si>
  <si>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</si>
  <si>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</si>
  <si>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</si>
  <si>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</si>
  <si>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</si>
  <si>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</si>
  <si>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</si>
  <si>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</si>
  <si>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</si>
  <si>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</si>
  <si>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</si>
  <si>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</si>
  <si>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</si>
  <si>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</si>
  <si>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</si>
  <si>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</si>
  <si>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</si>
  <si>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</si>
  <si>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</si>
  <si>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</si>
  <si>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</si>
  <si>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</si>
  <si>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</si>
  <si>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</si>
  <si>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</si>
  <si>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</si>
  <si>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</si>
  <si>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</si>
  <si>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</si>
  <si>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</si>
  <si>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</si>
  <si>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</si>
  <si>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</si>
  <si>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</si>
  <si>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</si>
  <si>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</si>
  <si>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</si>
  <si>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</si>
  <si>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</si>
  <si>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</si>
  <si>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</si>
  <si>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</si>
  <si>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</si>
  <si>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</si>
  <si>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</si>
  <si>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</si>
  <si>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</si>
  <si>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</si>
  <si>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</si>
  <si>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</si>
  <si>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</si>
  <si>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</si>
  <si>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</si>
  <si>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</si>
  <si>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</si>
  <si>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</si>
  <si>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</si>
  <si>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</si>
  <si>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</si>
  <si>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</si>
  <si>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</si>
  <si>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</si>
  <si>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</si>
  <si>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</si>
  <si>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</si>
  <si>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</si>
  <si>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</si>
  <si>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</si>
  <si>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</si>
  <si>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</si>
  <si>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</si>
  <si>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</si>
  <si>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</si>
  <si>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</si>
  <si>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</si>
  <si>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</si>
  <si>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</si>
  <si>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</si>
  <si>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</si>
  <si>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</si>
  <si>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</si>
  <si>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</si>
  <si>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</si>
  <si>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</si>
  <si>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</si>
  <si>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</si>
  <si>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</si>
  <si>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</si>
  <si>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</si>
  <si>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</si>
  <si>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</si>
  <si>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</si>
  <si>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</si>
  <si>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</si>
  <si>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</si>
  <si>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</si>
  <si>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</si>
  <si>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</si>
  <si>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</si>
  <si>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</si>
  <si>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</si>
  <si>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</si>
  <si>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</si>
  <si>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</si>
  <si>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</si>
  <si>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</si>
  <si>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</si>
  <si>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</si>
  <si>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</si>
  <si>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</si>
  <si>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</si>
  <si>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</si>
  <si>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</si>
  <si>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</si>
  <si>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</si>
  <si>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</si>
  <si>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</si>
  <si>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</si>
  <si>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</si>
  <si>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</si>
  <si>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</si>
  <si>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</si>
  <si>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</si>
  <si>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</si>
  <si>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</si>
  <si>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</si>
  <si>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</si>
  <si>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</si>
  <si>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</si>
  <si>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</si>
  <si>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</si>
  <si>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</si>
  <si>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</si>
  <si>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</si>
  <si>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</si>
  <si>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</si>
  <si>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</si>
  <si>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</si>
  <si>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</si>
  <si>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</si>
  <si>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</si>
  <si>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</si>
  <si>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</si>
  <si>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</si>
  <si>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</si>
  <si>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</si>
  <si>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</si>
  <si>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</si>
  <si>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</si>
  <si>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</si>
  <si>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</si>
  <si>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</si>
  <si>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</si>
  <si>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</si>
  <si>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</si>
  <si>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</si>
  <si>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</si>
  <si>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</si>
  <si>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</si>
  <si>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</si>
  <si>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</si>
  <si>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</si>
  <si>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</si>
  <si>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</si>
  <si>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</si>
  <si>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</si>
  <si>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</si>
  <si>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</si>
  <si>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</si>
  <si>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</si>
  <si>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</si>
  <si>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</si>
  <si>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</si>
  <si>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</si>
  <si>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</si>
  <si>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</si>
  <si>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</si>
  <si>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</si>
  <si>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</si>
  <si>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</si>
  <si>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</si>
  <si>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</si>
  <si>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</si>
  <si>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</si>
  <si>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</si>
  <si>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</si>
  <si>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</si>
  <si>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</si>
  <si>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</si>
  <si>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</si>
  <si>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</si>
  <si>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</si>
  <si>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</si>
  <si>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</si>
  <si>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</si>
  <si>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</si>
  <si>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</si>
  <si>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</si>
  <si>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</si>
  <si>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</si>
  <si>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</si>
  <si>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</si>
  <si>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</si>
  <si>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</si>
  <si>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</si>
  <si>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</si>
  <si>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</si>
  <si>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</si>
  <si>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</si>
  <si>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</si>
  <si>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</si>
  <si>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</si>
  <si>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</si>
  <si>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</si>
  <si>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</si>
  <si>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</si>
  <si>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</si>
  <si>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</si>
  <si>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</si>
  <si>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</si>
  <si>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</si>
  <si>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</si>
  <si>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</si>
  <si>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</si>
  <si>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</si>
  <si>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</si>
  <si>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</si>
  <si>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</si>
  <si>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</si>
  <si>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</si>
  <si>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</si>
  <si>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</si>
  <si>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</si>
  <si>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</si>
  <si>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</si>
  <si>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</si>
  <si>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</si>
  <si>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</si>
  <si>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</si>
  <si>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</si>
  <si>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</si>
  <si>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</si>
  <si>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</si>
  <si>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</si>
  <si>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</si>
  <si>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</si>
  <si>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</si>
  <si>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</si>
  <si>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</si>
  <si>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</si>
  <si>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</si>
  <si>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</si>
  <si>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</si>
  <si>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</si>
  <si>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</si>
  <si>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</si>
  <si>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</si>
  <si>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</si>
  <si>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</si>
  <si>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</si>
  <si>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</si>
  <si>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</si>
  <si>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</si>
  <si>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</si>
  <si>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</si>
  <si>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</si>
  <si>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</si>
  <si>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</si>
  <si>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</si>
  <si>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</si>
  <si>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</si>
  <si>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</si>
  <si>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</si>
  <si>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</si>
  <si>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</si>
  <si>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</si>
  <si>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</si>
  <si>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</si>
  <si>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</si>
  <si>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</si>
  <si>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</si>
  <si>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</si>
  <si>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</si>
  <si>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</si>
  <si>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</si>
  <si>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</si>
  <si>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</si>
  <si>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</si>
  <si>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</si>
  <si>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</si>
  <si>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</si>
  <si>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</si>
  <si>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</si>
  <si>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</si>
  <si>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</si>
  <si>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</si>
  <si>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</si>
  <si>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</si>
  <si>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</si>
  <si>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</si>
  <si>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</si>
  <si>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</si>
  <si>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</si>
  <si>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</si>
  <si>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</si>
  <si>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</si>
  <si>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</si>
  <si>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</si>
  <si>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</si>
  <si>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</si>
  <si>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</si>
  <si>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</si>
  <si>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</si>
  <si>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</si>
  <si>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</si>
  <si>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</si>
  <si>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</si>
  <si>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</si>
  <si>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</si>
  <si>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</si>
  <si>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</si>
  <si>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</si>
  <si>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</si>
  <si>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</si>
  <si>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</si>
  <si>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</si>
  <si>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</si>
  <si>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</si>
  <si>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</si>
  <si>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</si>
  <si>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</si>
  <si>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</si>
  <si>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</si>
  <si>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</si>
  <si>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</si>
  <si>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</si>
  <si>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</si>
  <si>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</si>
  <si>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</si>
  <si>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</si>
  <si>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</si>
  <si>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</si>
  <si>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</si>
  <si>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</si>
  <si>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</si>
  <si>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</si>
  <si>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</si>
  <si>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</si>
  <si>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</si>
  <si>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</si>
  <si>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</si>
  <si>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</si>
  <si>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</si>
  <si>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</si>
  <si>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</si>
  <si>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</si>
  <si>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</si>
  <si>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</si>
  <si>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</si>
  <si>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</si>
  <si>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</si>
  <si>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</si>
  <si>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</si>
  <si>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</si>
  <si>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</si>
  <si>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</si>
  <si>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</si>
  <si>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</si>
  <si>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</si>
  <si>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</si>
  <si>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</si>
  <si>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</si>
  <si>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</si>
  <si>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</si>
  <si>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</si>
  <si>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</si>
  <si>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</si>
  <si>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</si>
  <si>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</si>
  <si>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</si>
  <si>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</si>
  <si>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</si>
  <si>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</si>
  <si>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</si>
  <si>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</si>
  <si>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</si>
  <si>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</si>
  <si>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</si>
  <si>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</si>
  <si>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</si>
  <si>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</si>
  <si>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</si>
  <si>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</si>
  <si>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</si>
  <si>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</si>
  <si>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</si>
  <si>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</si>
  <si>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</si>
  <si>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</si>
  <si>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</si>
  <si>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</si>
  <si>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</si>
  <si>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</si>
  <si>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</si>
  <si>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</si>
  <si>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</si>
  <si>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</si>
  <si>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</si>
  <si>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</si>
  <si>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</si>
  <si>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</si>
  <si>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</si>
  <si>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</si>
  <si>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</si>
  <si>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</si>
  <si>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</si>
  <si>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</si>
  <si>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</si>
  <si>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</si>
  <si>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</si>
  <si>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</si>
  <si>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</si>
  <si>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</si>
  <si>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</si>
  <si>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</si>
  <si>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</si>
  <si>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</si>
  <si>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</si>
  <si>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</si>
  <si>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</si>
  <si>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</si>
  <si>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</si>
  <si>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</si>
  <si>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</si>
  <si>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</si>
  <si>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</si>
  <si>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</si>
  <si>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</si>
  <si>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</si>
  <si>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</si>
  <si>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</si>
  <si>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</si>
  <si>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</si>
  <si>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</si>
  <si>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</si>
  <si>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</si>
  <si>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</si>
  <si>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</si>
  <si>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</si>
  <si>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</si>
  <si>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</si>
  <si>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</si>
  <si>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</si>
  <si>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</si>
  <si>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</si>
  <si>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</si>
  <si>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</si>
  <si>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</si>
  <si>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</si>
  <si>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</si>
  <si>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</si>
  <si>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</si>
  <si>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</si>
  <si>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</si>
  <si>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</si>
  <si>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</si>
  <si>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</si>
  <si>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</si>
  <si>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</si>
  <si>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</si>
  <si>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</si>
  <si>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</si>
  <si>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</si>
  <si>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</si>
  <si>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</si>
  <si>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</si>
  <si>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</si>
  <si>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</si>
  <si>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</si>
  <si>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</si>
  <si>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</si>
  <si>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</si>
  <si>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</si>
  <si>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</si>
  <si>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</si>
  <si>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</si>
  <si>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</si>
  <si>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</si>
  <si>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</si>
  <si>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</si>
  <si>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</si>
  <si>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</si>
  <si>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</si>
  <si>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</si>
  <si>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</si>
  <si>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</si>
  <si>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</si>
  <si>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</si>
  <si>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</si>
  <si>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</si>
  <si>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</si>
  <si>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</si>
  <si>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</si>
  <si>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</si>
  <si>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</si>
  <si>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</si>
  <si>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</si>
  <si>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</si>
  <si>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</si>
  <si>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</si>
  <si>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</si>
  <si>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</si>
  <si>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</si>
  <si>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</si>
  <si>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</si>
  <si>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</si>
  <si>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</si>
  <si>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</si>
  <si>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</si>
  <si>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</si>
  <si>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</si>
  <si>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</si>
  <si>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</si>
  <si>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</si>
  <si>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</si>
  <si>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</si>
  <si>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</si>
  <si>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</si>
  <si>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</si>
  <si>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</si>
  <si>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</si>
  <si>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</si>
  <si>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</si>
  <si>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</si>
  <si>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</si>
  <si>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</si>
  <si>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</si>
  <si>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</si>
  <si>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</si>
  <si>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</si>
  <si>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</si>
  <si>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</si>
  <si>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</si>
  <si>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</si>
  <si>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</si>
  <si>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</si>
  <si>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</si>
  <si>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</si>
  <si>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</si>
  <si>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</si>
  <si>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</si>
  <si>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</si>
  <si>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</si>
  <si>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</si>
  <si>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</si>
  <si>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</si>
  <si>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</si>
  <si>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</si>
  <si>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</si>
  <si>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</si>
  <si>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</si>
  <si>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</si>
  <si>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</si>
  <si>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</si>
  <si>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</si>
  <si>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</si>
  <si>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</si>
  <si>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</si>
  <si>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</si>
  <si>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</si>
  <si>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</si>
  <si>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</si>
  <si>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</si>
  <si>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</si>
  <si>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</si>
  <si>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</si>
  <si>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</si>
  <si>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</si>
  <si>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</si>
  <si>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</si>
  <si>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</si>
  <si>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</si>
  <si>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</si>
  <si>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</si>
  <si>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</si>
  <si>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</si>
  <si>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</si>
  <si>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</si>
  <si>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</si>
  <si>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</si>
  <si>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</si>
  <si>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</si>
  <si>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</si>
  <si>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</si>
  <si>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</si>
  <si>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</si>
  <si>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</si>
  <si>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</si>
  <si>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</si>
  <si>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</si>
  <si>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</si>
  <si>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</si>
  <si>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</si>
  <si>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</si>
  <si>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</si>
  <si>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</si>
  <si>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</si>
  <si>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</si>
  <si>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</si>
  <si>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</si>
  <si>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</si>
  <si>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</si>
  <si>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</si>
  <si>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</si>
  <si>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</si>
  <si>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</si>
  <si>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</si>
  <si>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</si>
  <si>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</si>
  <si>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</si>
  <si>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</si>
  <si>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</si>
  <si>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</si>
  <si>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</si>
  <si>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</si>
  <si>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</si>
  <si>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</si>
  <si>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</si>
  <si>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</si>
  <si>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</si>
  <si>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</si>
  <si>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</si>
  <si>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</si>
  <si>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</si>
  <si>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</si>
  <si>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</si>
  <si>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</si>
  <si>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</si>
  <si>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</si>
  <si>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</si>
  <si>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</si>
  <si>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</si>
  <si>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</si>
  <si>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</si>
  <si>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</si>
  <si>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</si>
  <si>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</si>
  <si>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</si>
  <si>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</si>
  <si>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</si>
  <si>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</si>
  <si>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</si>
  <si>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</si>
  <si>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</si>
  <si>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</si>
  <si>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</si>
  <si>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</si>
  <si>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</si>
  <si>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</si>
  <si>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</si>
  <si>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</si>
  <si>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</si>
  <si>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</si>
  <si>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</si>
  <si>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</si>
  <si>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</si>
  <si>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</si>
  <si>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</si>
  <si>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</si>
  <si>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</si>
  <si>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</si>
  <si>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</si>
  <si>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</si>
  <si>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</si>
  <si>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</si>
  <si>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</si>
  <si>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</si>
  <si>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</si>
  <si>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</si>
  <si>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</si>
  <si>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</si>
  <si>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</si>
  <si>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</si>
  <si>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</si>
  <si>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</si>
  <si>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</si>
  <si>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</si>
  <si>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</si>
  <si>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</si>
  <si>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</si>
  <si>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</si>
  <si>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</si>
  <si>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</si>
  <si>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</si>
  <si>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</si>
  <si>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</si>
  <si>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</si>
  <si>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</si>
  <si>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</si>
  <si>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</si>
  <si>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</si>
  <si>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</si>
  <si>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</si>
  <si>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</si>
  <si>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</si>
  <si>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</si>
  <si>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</si>
  <si>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</si>
  <si>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</si>
  <si>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</si>
  <si>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</si>
  <si>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</si>
  <si>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</si>
  <si>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</si>
  <si>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</si>
  <si>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</si>
  <si>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</si>
  <si>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</si>
  <si>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</si>
  <si>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</si>
  <si>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</si>
  <si>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</si>
  <si>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</si>
  <si>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</si>
  <si>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</si>
  <si>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</si>
  <si>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</si>
  <si>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</si>
  <si>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</si>
  <si>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</si>
  <si>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</si>
  <si>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</si>
  <si>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</si>
  <si>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</si>
  <si>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</si>
  <si>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</si>
  <si>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</si>
  <si>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</si>
  <si>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</si>
  <si>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</si>
  <si>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</si>
  <si>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</si>
  <si>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</si>
  <si>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</si>
  <si>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</si>
  <si>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</si>
  <si>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</si>
  <si>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</si>
  <si>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</si>
  <si>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</si>
  <si>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</si>
  <si>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</si>
  <si>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</si>
  <si>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</si>
  <si>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</si>
  <si>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</si>
  <si>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</si>
  <si>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</si>
  <si>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</si>
  <si>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</si>
  <si>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</si>
  <si>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</si>
  <si>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</si>
  <si>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</si>
  <si>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</si>
  <si>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</si>
  <si>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</si>
  <si>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</si>
  <si>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</si>
  <si>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</si>
  <si>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</si>
  <si>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</si>
  <si>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</si>
  <si>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</si>
  <si>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</si>
  <si>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</si>
  <si>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</si>
  <si>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</si>
  <si>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</si>
  <si>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</si>
  <si>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</si>
  <si>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</si>
  <si>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</si>
  <si>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</si>
  <si>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</si>
  <si>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</si>
  <si>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</si>
  <si>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</si>
  <si>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</si>
  <si>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</si>
  <si>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</si>
  <si>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</si>
  <si>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</si>
  <si>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</si>
  <si>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</si>
  <si>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</si>
  <si>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</si>
  <si>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</si>
  <si>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</si>
  <si>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</si>
  <si>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</si>
  <si>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</si>
  <si>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</si>
  <si>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</si>
  <si>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</si>
  <si>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</si>
  <si>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</si>
  <si>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</si>
  <si>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</si>
  <si>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</si>
  <si>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</si>
  <si>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</si>
  <si>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</si>
  <si>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</si>
  <si>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</si>
  <si>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</si>
  <si>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</si>
  <si>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</si>
  <si>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</si>
  <si>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</si>
  <si>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</si>
  <si>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</si>
  <si>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</si>
  <si>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</si>
  <si>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</si>
  <si>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</si>
  <si>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</si>
  <si>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</si>
  <si>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</si>
  <si>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</si>
  <si>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</si>
  <si>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</si>
  <si>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</si>
  <si>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</si>
  <si>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</si>
  <si>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</si>
  <si>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</si>
  <si>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</si>
  <si>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</si>
  <si>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</si>
  <si>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</si>
  <si>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</si>
  <si>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</si>
  <si>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</si>
  <si>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</si>
  <si>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</si>
  <si>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</si>
  <si>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</si>
  <si>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</si>
  <si>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</si>
  <si>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</si>
  <si>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</si>
  <si>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</si>
  <si>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</si>
  <si>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</si>
  <si>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</si>
  <si>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</si>
  <si>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</si>
  <si>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</si>
  <si>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</si>
  <si>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</si>
  <si>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</si>
  <si>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</si>
  <si>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</si>
  <si>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</si>
  <si>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</si>
  <si>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</si>
  <si>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</si>
  <si>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</si>
  <si>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</si>
  <si>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</si>
  <si>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</si>
  <si>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</si>
  <si>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</si>
  <si>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</si>
  <si>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</si>
  <si>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</si>
  <si>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</si>
  <si>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</si>
  <si>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</si>
  <si>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</si>
  <si>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</si>
  <si>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</si>
  <si>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</si>
  <si>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</si>
  <si>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</si>
  <si>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</si>
  <si>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</si>
  <si>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</si>
  <si>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</si>
  <si>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</si>
  <si>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</si>
  <si>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</si>
  <si>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</si>
  <si>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</si>
  <si>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</si>
  <si>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</si>
  <si>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</si>
  <si>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</si>
  <si>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</si>
  <si>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</si>
  <si>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</si>
  <si>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</si>
  <si>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</si>
  <si>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</si>
  <si>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</si>
  <si>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</si>
  <si>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</si>
  <si>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</si>
  <si>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</si>
  <si>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</si>
  <si>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</si>
  <si>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</si>
  <si>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</si>
  <si>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</si>
  <si>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</si>
  <si>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</si>
  <si>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</si>
  <si>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</si>
  <si>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</si>
  <si>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</si>
  <si>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</si>
  <si>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</si>
  <si>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</si>
  <si>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</si>
  <si>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</si>
  <si>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</si>
  <si>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</si>
  <si>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</si>
  <si>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</si>
  <si>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</si>
  <si>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</si>
  <si>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</si>
  <si>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</si>
  <si>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</si>
  <si>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</si>
  <si>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</si>
  <si>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</si>
  <si>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</si>
  <si>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</si>
  <si>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</si>
  <si>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</si>
  <si>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</si>
  <si>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</si>
  <si>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</si>
  <si>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</si>
  <si>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</si>
  <si>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</si>
  <si>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</si>
  <si>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</si>
  <si>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</si>
  <si>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</si>
  <si>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</si>
  <si>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</si>
  <si>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</si>
  <si>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</si>
  <si>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</si>
  <si>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</si>
  <si>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</si>
  <si>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</si>
  <si>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</si>
  <si>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</si>
  <si>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</si>
  <si>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</si>
  <si>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</si>
  <si>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</si>
  <si>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</si>
  <si>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</si>
  <si>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</si>
  <si>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</si>
  <si>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</si>
  <si>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</si>
  <si>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</si>
  <si>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</si>
  <si>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</si>
  <si>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</si>
  <si>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</si>
  <si>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</si>
  <si>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</si>
  <si>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</si>
  <si>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</si>
  <si>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</si>
  <si>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</si>
  <si>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</si>
  <si>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</si>
  <si>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</si>
  <si>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</si>
  <si>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</si>
  <si>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</si>
  <si>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</si>
  <si>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</si>
  <si>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</si>
  <si>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</si>
  <si>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</si>
  <si>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</si>
  <si>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</si>
  <si>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</si>
  <si>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</si>
  <si>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</si>
  <si>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</si>
  <si>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</si>
  <si>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</si>
  <si>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</si>
  <si>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</si>
  <si>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</si>
  <si>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</si>
  <si>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</si>
  <si>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</si>
  <si>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</si>
  <si>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</si>
  <si>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</si>
  <si>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</si>
  <si>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</si>
  <si>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</si>
  <si>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</si>
  <si>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</si>
  <si>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</si>
  <si>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</si>
  <si>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</si>
  <si>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</si>
  <si>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</si>
  <si>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</si>
  <si>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</si>
  <si>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</si>
  <si>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</si>
  <si>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</si>
  <si>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</si>
  <si>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</si>
  <si>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</si>
  <si>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</si>
  <si>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</si>
  <si>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</si>
  <si>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</si>
  <si>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</si>
  <si>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</si>
  <si>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</si>
  <si>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</si>
  <si>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</si>
  <si>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</si>
  <si>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</si>
  <si>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</si>
  <si>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</si>
  <si>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</si>
  <si>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</si>
  <si>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</si>
  <si>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</si>
  <si>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</si>
  <si>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</si>
  <si>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</si>
  <si>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</si>
  <si>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</si>
  <si>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</si>
  <si>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</si>
  <si>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</si>
  <si>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</si>
  <si>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</si>
  <si>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</si>
  <si>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</si>
  <si>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</si>
  <si>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</si>
  <si>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</si>
  <si>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</si>
  <si>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</si>
  <si>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</si>
  <si>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</si>
  <si>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</si>
  <si>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</si>
  <si>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</si>
  <si>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</si>
  <si>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</si>
  <si>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</si>
  <si>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</si>
  <si>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</si>
  <si>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</si>
  <si>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</si>
  <si>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</si>
  <si>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</si>
  <si>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</si>
  <si>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</si>
  <si>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</si>
  <si>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</si>
  <si>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</si>
  <si>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</si>
  <si>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</si>
  <si>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</si>
  <si>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</si>
  <si>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</si>
  <si>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</si>
  <si>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</si>
  <si>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</si>
  <si>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</si>
  <si>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</si>
  <si>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</si>
  <si>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</si>
  <si>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</si>
  <si>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</si>
  <si>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</si>
  <si>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</si>
  <si>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</si>
  <si>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</si>
  <si>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</si>
  <si>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</si>
  <si>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</si>
  <si>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</si>
  <si>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</si>
  <si>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</si>
  <si>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</si>
  <si>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</si>
  <si>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</si>
  <si>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</si>
  <si>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</si>
  <si>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</si>
  <si>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</si>
  <si>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</si>
  <si>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</si>
  <si>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</si>
  <si>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</si>
  <si>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</si>
  <si>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</si>
  <si>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</si>
  <si>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</si>
  <si>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</si>
  <si>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</si>
  <si>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</si>
  <si>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</si>
  <si>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</si>
  <si>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</si>
  <si>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</si>
  <si>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</si>
  <si>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</si>
  <si>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</si>
  <si>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</si>
  <si>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</si>
  <si>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</si>
  <si>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</si>
  <si>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</si>
  <si>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</si>
  <si>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</si>
  <si>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</si>
  <si>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</si>
  <si>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</si>
  <si>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</si>
  <si>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</si>
  <si>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</si>
  <si>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</si>
  <si>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</si>
  <si>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</si>
  <si>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</si>
  <si>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</si>
  <si>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</si>
  <si>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</si>
  <si>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</si>
  <si>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</si>
  <si>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</si>
  <si>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</si>
  <si>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</si>
  <si>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</si>
  <si>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</si>
  <si>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</si>
  <si>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</si>
  <si>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</si>
  <si>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</si>
  <si>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</si>
  <si>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</si>
  <si>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</si>
  <si>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</si>
  <si>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</si>
  <si>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</si>
  <si>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</si>
  <si>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</si>
  <si>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</si>
  <si>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</si>
  <si>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</si>
  <si>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</si>
  <si>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</si>
  <si>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</si>
  <si>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</si>
  <si>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</si>
  <si>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</si>
  <si>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</si>
  <si>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</si>
  <si>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</si>
  <si>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</si>
  <si>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</si>
  <si>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</si>
  <si>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</si>
  <si>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</si>
  <si>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</si>
  <si>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</si>
  <si>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</si>
  <si>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</si>
  <si>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</si>
  <si>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</si>
  <si>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</si>
  <si>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</si>
  <si>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</si>
  <si>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</si>
  <si>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</si>
  <si>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</si>
  <si>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</si>
  <si>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</si>
  <si>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</si>
  <si>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</si>
  <si>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</si>
  <si>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</si>
  <si>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</si>
  <si>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</si>
  <si>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</si>
  <si>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</si>
  <si>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</si>
  <si>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</si>
  <si>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</si>
  <si>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</si>
  <si>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</si>
  <si>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</si>
  <si>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</si>
  <si>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</si>
  <si>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</si>
  <si>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</si>
  <si>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</si>
  <si>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</si>
  <si>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</si>
  <si>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</si>
  <si>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</si>
  <si>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</si>
  <si>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</si>
  <si>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</si>
  <si>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</si>
  <si>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</si>
  <si>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</si>
  <si>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</si>
  <si>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</si>
  <si>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</si>
  <si>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</si>
  <si>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</si>
  <si>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</si>
  <si>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</si>
  <si>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</si>
  <si>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</si>
  <si>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</si>
  <si>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</si>
  <si>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</si>
  <si>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</si>
  <si>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</si>
  <si>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</si>
  <si>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</si>
  <si>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</si>
  <si>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</si>
  <si>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</si>
  <si>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</si>
  <si>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</si>
  <si>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</si>
  <si>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</si>
  <si>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</si>
  <si>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</si>
  <si>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</si>
  <si>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</si>
  <si>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</si>
  <si>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</si>
  <si>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</si>
  <si>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</si>
  <si>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</si>
  <si>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</si>
  <si>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</si>
  <si>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</si>
  <si>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</si>
  <si>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</si>
  <si>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</si>
  <si>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</si>
  <si>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</si>
  <si>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</si>
  <si>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</si>
  <si>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</si>
  <si>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</si>
  <si>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</si>
  <si>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</si>
  <si>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</si>
  <si>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</si>
  <si>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</si>
  <si>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</si>
  <si>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</si>
  <si>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</si>
  <si>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</si>
  <si>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</si>
  <si>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</si>
  <si>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</si>
  <si>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</si>
  <si>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</si>
  <si>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</si>
  <si>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</si>
  <si>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</si>
  <si>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</si>
  <si>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</si>
  <si>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</si>
  <si>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</si>
  <si>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</si>
  <si>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</si>
  <si>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</si>
  <si>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</si>
  <si>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</si>
  <si>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</si>
  <si>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</si>
  <si>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</si>
  <si>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</si>
  <si>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</si>
  <si>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</si>
  <si>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</si>
  <si>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</si>
  <si>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</si>
  <si>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</si>
  <si>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</si>
  <si>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</si>
  <si>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</si>
  <si>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</si>
  <si>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</si>
  <si>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</si>
  <si>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</si>
  <si>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</si>
  <si>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</si>
  <si>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</si>
  <si>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</si>
  <si>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</si>
  <si>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</si>
  <si>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</si>
  <si>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</si>
  <si>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</si>
  <si>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</si>
  <si>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</si>
  <si>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</si>
  <si>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</si>
  <si>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</si>
  <si>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</si>
  <si>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</si>
  <si>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</si>
  <si>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</si>
  <si>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</si>
  <si>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</si>
  <si>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</si>
  <si>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</si>
  <si>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</si>
  <si>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</si>
  <si>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</si>
  <si>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</si>
  <si>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</si>
  <si>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</si>
  <si>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</si>
  <si>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</si>
  <si>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</si>
  <si>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</si>
  <si>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</si>
  <si>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</si>
  <si>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</si>
  <si>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</si>
  <si>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</si>
  <si>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</si>
  <si>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</si>
  <si>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</si>
  <si>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</si>
  <si>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</si>
  <si>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</si>
  <si>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</si>
  <si>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</si>
  <si>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</si>
  <si>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</si>
  <si>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</si>
  <si>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</si>
  <si>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</si>
  <si>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</si>
  <si>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</si>
  <si>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</si>
  <si>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</si>
  <si>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</si>
  <si>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</si>
  <si>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</si>
  <si>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</si>
  <si>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</si>
  <si>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</si>
  <si>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</si>
  <si>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</si>
  <si>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</si>
  <si>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</si>
  <si>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</si>
  <si>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</si>
  <si>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</si>
  <si>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</si>
  <si>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</si>
  <si>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</si>
  <si>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</si>
  <si>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</si>
  <si>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</si>
  <si>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</si>
  <si>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</si>
  <si>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</si>
  <si>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</si>
  <si>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</si>
  <si>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</si>
  <si>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</si>
  <si>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</si>
  <si>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</si>
  <si>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</si>
  <si>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</si>
  <si>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</si>
  <si>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</si>
  <si>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</si>
  <si>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</si>
  <si>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</si>
  <si>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</si>
  <si>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</si>
  <si>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</si>
  <si>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</si>
  <si>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</si>
  <si>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</si>
  <si>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</si>
  <si>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</si>
  <si>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</si>
  <si>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</si>
  <si>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</si>
  <si>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</si>
  <si>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</si>
  <si>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</si>
  <si>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</si>
  <si>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</si>
  <si>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</si>
  <si>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</si>
  <si>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</si>
  <si>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</si>
  <si>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</si>
  <si>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</si>
  <si>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</si>
  <si>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</si>
  <si>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</si>
  <si>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</si>
  <si>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</si>
  <si>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</si>
  <si>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</si>
  <si>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</si>
  <si>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</si>
  <si>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</si>
  <si>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</si>
  <si>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</si>
  <si>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</si>
  <si>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</si>
  <si>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</si>
  <si>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</si>
  <si>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</si>
  <si>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</si>
  <si>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</si>
  <si>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</si>
  <si>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</si>
  <si>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</si>
  <si>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</si>
  <si>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</si>
  <si>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</si>
  <si>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</si>
  <si>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</si>
  <si>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</si>
  <si>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</si>
  <si>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</si>
  <si>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</si>
  <si>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</si>
  <si>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</si>
  <si>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</si>
  <si>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</si>
  <si>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</si>
  <si>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</si>
  <si>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</si>
  <si>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</si>
  <si>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</si>
  <si>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</si>
  <si>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</si>
  <si>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</si>
  <si>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</si>
  <si>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</si>
  <si>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</si>
  <si>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</si>
  <si>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</si>
  <si>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</si>
  <si>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</si>
  <si>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</si>
  <si>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</si>
  <si>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</si>
  <si>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</si>
  <si>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</si>
  <si>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</si>
  <si>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</si>
  <si>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</si>
  <si>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</si>
  <si>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</si>
  <si>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</si>
  <si>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</si>
  <si>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</si>
  <si>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</si>
  <si>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</si>
  <si>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</si>
  <si>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</si>
  <si>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</si>
  <si>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</si>
  <si>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</si>
  <si>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</si>
  <si>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</si>
  <si>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</si>
  <si>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</si>
  <si>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</si>
  <si>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</si>
  <si>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</si>
  <si>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</si>
  <si>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</si>
  <si>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</si>
  <si>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</si>
  <si>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</si>
  <si>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</si>
  <si>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</si>
  <si>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</si>
  <si>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</si>
  <si>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</si>
  <si>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</si>
  <si>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</si>
  <si>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</si>
  <si>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</si>
  <si>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</si>
  <si>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</si>
  <si>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</si>
  <si>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</si>
  <si>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</si>
  <si>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</si>
  <si>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</si>
  <si>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</si>
  <si>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</si>
  <si>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</si>
  <si>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</si>
  <si>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</si>
  <si>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</si>
  <si>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</si>
  <si>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</si>
  <si>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</si>
  <si>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</si>
  <si>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</si>
  <si>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</si>
  <si>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</si>
  <si>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</si>
  <si>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</si>
  <si>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</si>
  <si>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</si>
  <si>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</si>
  <si>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</si>
  <si>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</si>
  <si>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</si>
  <si>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</si>
  <si>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</si>
  <si>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</si>
  <si>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</si>
  <si>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</si>
  <si>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</si>
  <si>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</si>
  <si>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</si>
  <si>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</si>
  <si>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</si>
  <si>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</si>
  <si>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</si>
  <si>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</si>
  <si>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</si>
  <si>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</si>
  <si>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</si>
  <si>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</si>
  <si>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</si>
  <si>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</si>
  <si>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</si>
  <si>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</si>
  <si>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</si>
  <si>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</si>
  <si>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</si>
  <si>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</si>
  <si>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</si>
  <si>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</si>
  <si>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</si>
  <si>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</si>
  <si>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</si>
  <si>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</si>
  <si>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</si>
  <si>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</si>
  <si>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</si>
  <si>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</si>
  <si>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</si>
  <si>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</si>
  <si>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</si>
  <si>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</si>
  <si>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</si>
  <si>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</si>
  <si>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</si>
  <si>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</si>
  <si>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</si>
  <si>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</si>
  <si>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</si>
  <si>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</si>
  <si>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</si>
  <si>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</si>
  <si>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</si>
  <si>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</si>
  <si>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</si>
  <si>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</si>
  <si>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</si>
  <si>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</si>
  <si>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</si>
  <si>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</si>
  <si>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</si>
  <si>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</si>
  <si>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</si>
  <si>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</si>
  <si>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</si>
  <si>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</si>
  <si>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</si>
  <si>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</si>
  <si>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</si>
  <si>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</si>
  <si>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</si>
  <si>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</si>
  <si>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</si>
  <si>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</si>
  <si>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</si>
  <si>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</si>
  <si>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</si>
  <si>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</si>
  <si>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</si>
  <si>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</si>
  <si>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</si>
  <si>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</si>
  <si>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</si>
  <si>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</si>
  <si>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</si>
  <si>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</si>
  <si>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</si>
  <si>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</si>
  <si>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</si>
  <si>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</si>
  <si>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</si>
  <si>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</si>
  <si>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</si>
  <si>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</si>
  <si>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</si>
  <si>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</si>
  <si>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</si>
  <si>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</si>
  <si>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</si>
  <si>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</si>
  <si>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</si>
  <si>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</si>
  <si>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</si>
  <si>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</si>
  <si>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</si>
  <si>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</si>
  <si>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</si>
  <si>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</si>
  <si>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</si>
  <si>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</si>
  <si>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</si>
  <si>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</si>
  <si>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</si>
  <si>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</si>
  <si>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</si>
  <si>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</si>
  <si>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</si>
  <si>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</si>
  <si>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</si>
  <si>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</si>
  <si>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</si>
  <si>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</si>
  <si>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</si>
  <si>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</si>
  <si>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</si>
  <si>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</si>
  <si>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</si>
  <si>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</si>
  <si>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</si>
  <si>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</si>
  <si>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</si>
  <si>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</si>
  <si>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</si>
  <si>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</si>
  <si>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</si>
  <si>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</si>
  <si>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</si>
  <si>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</si>
  <si>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</si>
  <si>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</si>
  <si>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</si>
  <si>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</si>
  <si>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</si>
  <si>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</si>
  <si>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</si>
  <si>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</si>
  <si>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</si>
  <si>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</si>
  <si>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</si>
  <si>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</si>
  <si>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</si>
  <si>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</si>
  <si>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</si>
  <si>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</si>
  <si>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</si>
  <si>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</si>
  <si>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</si>
  <si>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</si>
  <si>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</si>
  <si>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</si>
  <si>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</si>
  <si>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</si>
  <si>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</si>
  <si>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</si>
  <si>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</si>
  <si>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</si>
  <si>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</si>
  <si>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</si>
  <si>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</si>
  <si>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</si>
  <si>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</si>
  <si>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</si>
  <si>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</si>
  <si>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</si>
  <si>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</si>
  <si>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</si>
  <si>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</si>
  <si>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</si>
  <si>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</si>
  <si>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</si>
  <si>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</si>
  <si>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</si>
  <si>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</si>
  <si>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</si>
  <si>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</si>
  <si>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</si>
  <si>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</si>
  <si>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</si>
  <si>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</si>
  <si>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</si>
  <si>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</si>
  <si>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</si>
  <si>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</si>
  <si>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</si>
  <si>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</si>
  <si>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</si>
  <si>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</si>
  <si>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</si>
  <si>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</si>
  <si>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</si>
  <si>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</si>
  <si>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</si>
  <si>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</si>
  <si>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</si>
  <si>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</si>
  <si>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</si>
  <si>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</si>
  <si>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</si>
  <si>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</si>
  <si>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</si>
  <si>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</si>
  <si>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</si>
  <si>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</si>
  <si>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</si>
  <si>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</si>
  <si>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</si>
  <si>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</si>
  <si>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</si>
  <si>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</si>
  <si>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</si>
  <si>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</si>
  <si>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</si>
  <si>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</si>
  <si>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</si>
  <si>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</si>
  <si>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</si>
  <si>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</si>
  <si>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</si>
  <si>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</si>
  <si>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</si>
  <si>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</si>
  <si>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</si>
  <si>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</si>
  <si>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</si>
  <si>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</si>
  <si>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</si>
  <si>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</si>
  <si>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</si>
  <si>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</si>
  <si>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</si>
  <si>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</si>
  <si>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</si>
  <si>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</si>
  <si>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</si>
  <si>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</si>
  <si>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</si>
  <si>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</si>
  <si>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</si>
  <si>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</si>
  <si>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</si>
  <si>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</si>
  <si>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</si>
  <si>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</si>
  <si>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</si>
  <si>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</si>
  <si>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</si>
  <si>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</si>
  <si>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</si>
  <si>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</si>
  <si>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</si>
  <si>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</si>
  <si>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</si>
  <si>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</si>
  <si>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</si>
  <si>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</si>
  <si>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</si>
  <si>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</si>
  <si>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</si>
  <si>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</si>
  <si>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</si>
  <si>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</si>
  <si>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</si>
  <si>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</si>
  <si>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</si>
  <si>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</si>
  <si>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</si>
  <si>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</si>
  <si>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</si>
  <si>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</si>
  <si>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</si>
  <si>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</si>
  <si>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</si>
  <si>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</si>
  <si>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</si>
  <si>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</si>
  <si>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</si>
  <si>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</si>
  <si>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</si>
  <si>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</si>
  <si>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</si>
  <si>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</si>
  <si>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</si>
  <si>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</si>
  <si>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</si>
  <si>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</si>
  <si>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</si>
  <si>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</si>
  <si>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</si>
  <si>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</si>
  <si>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</si>
  <si>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</si>
  <si>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</si>
  <si>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</si>
  <si>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</si>
  <si>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</si>
  <si>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</si>
  <si>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</si>
  <si>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</si>
  <si>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</si>
  <si>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</si>
  <si>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</si>
  <si>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</si>
  <si>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</si>
  <si>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</si>
  <si>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</si>
  <si>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</si>
  <si>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</si>
  <si>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</si>
  <si>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</si>
  <si>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</si>
  <si>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</si>
  <si>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</si>
  <si>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</si>
  <si>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</si>
  <si>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</si>
  <si>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</si>
  <si>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</si>
  <si>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</si>
  <si>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</si>
  <si>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</si>
  <si>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</si>
  <si>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</si>
  <si>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</si>
  <si>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</si>
  <si>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</si>
  <si>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</si>
  <si>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</si>
  <si>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</si>
  <si>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</si>
  <si>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</si>
  <si>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</si>
  <si>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</si>
  <si>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</si>
  <si>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</si>
  <si>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</si>
  <si>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</si>
  <si>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</si>
  <si>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</si>
  <si>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</si>
  <si>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</si>
  <si>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</si>
  <si>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</si>
  <si>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</si>
  <si>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</si>
  <si>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</si>
  <si>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</si>
  <si>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</si>
  <si>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</si>
  <si>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</si>
  <si>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</si>
  <si>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</si>
  <si>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</si>
  <si>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</si>
  <si>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</si>
  <si>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</si>
  <si>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</si>
  <si>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</si>
  <si>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</si>
  <si>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</si>
  <si>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</si>
  <si>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</si>
  <si>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</si>
  <si>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</si>
  <si>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</si>
  <si>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</si>
  <si>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</si>
  <si>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</si>
  <si>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</si>
  <si>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</si>
  <si>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</si>
  <si>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</si>
  <si>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</si>
  <si>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</si>
  <si>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</si>
  <si>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</si>
  <si>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</si>
  <si>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</si>
  <si>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</si>
  <si>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</si>
  <si>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</si>
  <si>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</si>
  <si>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</si>
  <si>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</si>
  <si>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</si>
  <si>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</si>
  <si>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</si>
  <si>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</si>
  <si>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</si>
  <si>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</si>
  <si>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</si>
  <si>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</si>
  <si>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</si>
  <si>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</si>
  <si>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</si>
  <si>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</si>
  <si>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</si>
  <si>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</si>
  <si>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</si>
  <si>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</si>
  <si>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</si>
  <si>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</si>
  <si>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</si>
  <si>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</si>
  <si>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</si>
  <si>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</si>
  <si>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</si>
  <si>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</si>
  <si>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</si>
  <si>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</si>
  <si>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</si>
  <si>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</si>
  <si>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</si>
  <si>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</si>
  <si>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</si>
  <si>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</si>
  <si>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</si>
  <si>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</si>
  <si>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</si>
  <si>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</si>
  <si>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</si>
  <si>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</si>
  <si>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</si>
  <si>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</si>
  <si>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</si>
  <si>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</si>
  <si>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</si>
  <si>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</si>
  <si>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</si>
  <si>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</si>
  <si>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</si>
  <si>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</si>
  <si>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</si>
  <si>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</si>
  <si>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</si>
  <si>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</si>
  <si>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</si>
  <si>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</si>
  <si>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</si>
  <si>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</si>
  <si>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</si>
  <si>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</si>
  <si>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</si>
  <si>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</si>
  <si>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</si>
  <si>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</si>
  <si>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</si>
  <si>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</si>
  <si>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</si>
  <si>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</si>
  <si>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</si>
  <si>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</si>
  <si>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</si>
  <si>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</si>
  <si>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</si>
  <si>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</si>
  <si>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</si>
  <si>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</si>
  <si>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</si>
  <si>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</si>
  <si>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</si>
  <si>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</si>
  <si>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</si>
  <si>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</si>
  <si>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</si>
  <si>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</si>
  <si>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</si>
  <si>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</si>
  <si>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</si>
  <si>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</si>
  <si>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</si>
  <si>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</si>
  <si>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</si>
  <si>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</si>
  <si>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</si>
  <si>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</si>
  <si>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</si>
  <si>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</si>
  <si>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</si>
  <si>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</si>
  <si>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</si>
  <si>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</si>
  <si>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</si>
  <si>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</si>
  <si>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</si>
  <si>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</si>
  <si>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</si>
  <si>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</si>
  <si>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</si>
  <si>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</si>
  <si>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</si>
  <si>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</si>
  <si>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</si>
  <si>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</si>
  <si>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</si>
  <si>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</si>
  <si>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</si>
  <si>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</si>
  <si>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</si>
  <si>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</si>
  <si>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</si>
  <si>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</si>
  <si>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</si>
  <si>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</si>
  <si>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</si>
  <si>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</si>
  <si>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</si>
  <si>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</si>
  <si>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</si>
  <si>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</si>
  <si>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</si>
  <si>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</si>
  <si>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</si>
  <si>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</si>
  <si>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</si>
  <si>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</si>
  <si>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</si>
  <si>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</si>
  <si>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</si>
  <si>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</si>
  <si>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</si>
  <si>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</si>
  <si>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</si>
  <si>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</si>
  <si>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</si>
  <si>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</si>
  <si>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</si>
  <si>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</si>
  <si>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</si>
  <si>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</si>
  <si>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</si>
  <si>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</si>
  <si>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</si>
  <si>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</si>
  <si>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</si>
  <si>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</si>
  <si>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</si>
  <si>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</si>
  <si>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</si>
  <si>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</si>
  <si>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</si>
  <si>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</si>
  <si>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</si>
  <si>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</si>
  <si>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</si>
  <si>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</si>
  <si>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</si>
  <si>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</si>
  <si>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</si>
  <si>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</si>
  <si>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</si>
  <si>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</si>
  <si>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</si>
  <si>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</si>
  <si>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</si>
  <si>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</si>
  <si>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</si>
  <si>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</si>
  <si>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</si>
  <si>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</si>
  <si>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</si>
  <si>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</si>
  <si>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</si>
  <si>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</si>
  <si>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</si>
  <si>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</si>
  <si>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</si>
  <si>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</si>
  <si>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</si>
  <si>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</si>
  <si>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</si>
  <si>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</si>
  <si>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</si>
  <si>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</si>
  <si>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</si>
  <si>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</si>
  <si>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</si>
  <si>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</si>
  <si>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</si>
  <si>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</si>
  <si>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</si>
  <si>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</si>
  <si>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</si>
  <si>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</si>
  <si>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</si>
  <si>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</si>
  <si>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</si>
  <si>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</si>
  <si>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</si>
  <si>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</si>
  <si>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</si>
  <si>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</si>
  <si>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</si>
  <si>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</si>
  <si>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</si>
  <si>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</si>
  <si>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</si>
  <si>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</si>
  <si>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</si>
  <si>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</si>
  <si>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</si>
  <si>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</si>
  <si>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</si>
  <si>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</si>
  <si>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</si>
  <si>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</si>
  <si>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</si>
  <si>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</si>
  <si>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</si>
  <si>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</si>
  <si>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</si>
  <si>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</si>
  <si>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</si>
  <si>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</si>
  <si>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</si>
  <si>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</si>
  <si>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</si>
  <si>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</si>
  <si>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</si>
  <si>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</si>
  <si>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</si>
  <si>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</si>
  <si>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</si>
  <si>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</si>
  <si>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</si>
  <si>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</si>
  <si>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</si>
  <si>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</si>
  <si>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</si>
  <si>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</si>
  <si>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</si>
  <si>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</si>
  <si>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</si>
  <si>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</si>
  <si>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</si>
  <si>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</si>
  <si>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</si>
  <si>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</si>
  <si>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</si>
  <si>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</si>
  <si>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</si>
  <si>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</si>
  <si>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</si>
  <si>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</si>
  <si>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</si>
  <si>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</si>
  <si>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</si>
  <si>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</si>
  <si>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</si>
  <si>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</si>
  <si>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</si>
  <si>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</si>
  <si>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</si>
  <si>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</si>
  <si>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</si>
  <si>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</si>
  <si>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</si>
  <si>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</si>
  <si>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</si>
  <si>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</si>
  <si>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</si>
  <si>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</si>
  <si>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</si>
  <si>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</si>
  <si>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</si>
  <si>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</si>
  <si>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</si>
  <si>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</si>
  <si>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</si>
  <si>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</si>
  <si>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</si>
  <si>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</si>
  <si>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</si>
  <si>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</si>
  <si>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</si>
  <si>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</si>
  <si>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</si>
  <si>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</si>
  <si>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</si>
  <si>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</si>
  <si>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</si>
  <si>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</si>
  <si>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</si>
  <si>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</si>
  <si>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</si>
  <si>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</si>
  <si>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</si>
  <si>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</si>
  <si>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</si>
  <si>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</si>
  <si>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</si>
  <si>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</si>
  <si>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</si>
  <si>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</si>
  <si>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</si>
  <si>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</si>
  <si>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</si>
  <si>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</si>
  <si>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</si>
  <si>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</si>
  <si>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</si>
  <si>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</si>
  <si>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</si>
  <si>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</si>
  <si>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</si>
  <si>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</si>
  <si>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</si>
  <si>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</si>
  <si>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</si>
  <si>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</si>
  <si>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</si>
  <si>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</si>
  <si>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</si>
  <si>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</si>
  <si>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</si>
  <si>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</si>
  <si>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</si>
  <si>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</si>
  <si>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</si>
  <si>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</si>
  <si>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</si>
  <si>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</si>
  <si>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</si>
  <si>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</si>
  <si>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</si>
  <si>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</si>
  <si>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</si>
  <si>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</si>
  <si>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</si>
  <si>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</si>
  <si>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</si>
  <si>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</si>
  <si>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</si>
  <si>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</si>
  <si>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</si>
  <si>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</si>
  <si>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</si>
  <si>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</si>
  <si>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</si>
  <si>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</si>
  <si>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</si>
  <si>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</si>
  <si>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</si>
  <si>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</si>
  <si>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</si>
  <si>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</si>
  <si>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</si>
  <si>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</si>
  <si>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</si>
  <si>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</si>
  <si>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</si>
  <si>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</si>
  <si>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</si>
  <si>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</si>
  <si>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</si>
  <si>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</si>
  <si>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</si>
  <si>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</si>
  <si>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</si>
  <si>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</si>
  <si>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</si>
  <si>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</si>
  <si>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</si>
  <si>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</si>
  <si>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</si>
  <si>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</si>
  <si>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</si>
  <si>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</si>
  <si>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</si>
  <si>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</si>
  <si>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</si>
  <si>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</si>
  <si>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</si>
  <si>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</si>
  <si>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</si>
  <si>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</si>
  <si>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</si>
  <si>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</si>
  <si>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</si>
  <si>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</si>
  <si>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</si>
  <si>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</si>
  <si>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</si>
  <si>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</si>
  <si>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</si>
  <si>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</si>
  <si>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</si>
  <si>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</si>
  <si>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</si>
  <si>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</si>
  <si>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</si>
  <si>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</si>
  <si>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</si>
  <si>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</si>
  <si>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</si>
  <si>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</si>
  <si>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</si>
  <si>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</si>
  <si>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</si>
  <si>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</si>
  <si>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</si>
  <si>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</si>
  <si>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</si>
  <si>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</si>
  <si>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</si>
  <si>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</si>
  <si>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</si>
  <si>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</si>
  <si>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</si>
  <si>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</si>
  <si>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</si>
  <si>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</si>
  <si>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</si>
  <si>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</si>
  <si>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</si>
  <si>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</si>
  <si>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</si>
  <si>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</si>
  <si>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</si>
  <si>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</si>
  <si>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</si>
  <si>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</si>
  <si>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</si>
  <si>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</si>
  <si>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</si>
  <si>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</si>
  <si>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</si>
  <si>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</si>
  <si>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</si>
  <si>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</si>
  <si>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</si>
  <si>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</si>
  <si>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</si>
  <si>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</si>
  <si>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</si>
  <si>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</si>
  <si>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</si>
  <si>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</si>
  <si>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</si>
  <si>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</si>
  <si>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</si>
  <si>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</si>
  <si>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</si>
  <si>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</si>
  <si>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</si>
  <si>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</si>
  <si>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</si>
  <si>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</si>
  <si>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</si>
  <si>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</si>
  <si>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</si>
  <si>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</si>
  <si>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</si>
  <si>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</si>
  <si>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</si>
  <si>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</si>
  <si>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</si>
  <si>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</si>
  <si>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</si>
  <si>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</si>
  <si>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</si>
  <si>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</si>
  <si>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</si>
  <si>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</si>
  <si>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</si>
  <si>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</si>
  <si>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</si>
  <si>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</si>
  <si>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</si>
  <si>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</si>
  <si>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</si>
  <si>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</si>
  <si>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</si>
  <si>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</si>
  <si>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</si>
  <si>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</si>
  <si>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</si>
  <si>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</si>
  <si>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</si>
  <si>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</si>
  <si>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</si>
  <si>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</si>
  <si>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</si>
  <si>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</si>
  <si>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</si>
  <si>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</si>
  <si>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</si>
  <si>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</si>
  <si>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</si>
  <si>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</si>
  <si>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</si>
  <si>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</si>
  <si>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</si>
  <si>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</si>
  <si>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</si>
  <si>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</si>
  <si>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</si>
  <si>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</si>
  <si>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</si>
  <si>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</si>
  <si>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</si>
  <si>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</si>
  <si>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</si>
  <si>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</si>
  <si>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</si>
  <si>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</si>
  <si>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</si>
  <si>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</si>
  <si>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</si>
  <si>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</si>
  <si>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</si>
  <si>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</si>
  <si>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</si>
  <si>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</si>
  <si>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</si>
  <si>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</si>
  <si>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</si>
  <si>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</si>
  <si>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</si>
  <si>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</si>
  <si>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</si>
  <si>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</si>
  <si>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</si>
  <si>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</si>
  <si>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</si>
  <si>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</si>
  <si>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</si>
  <si>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</si>
  <si>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</si>
  <si>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</si>
  <si>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</si>
  <si>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</si>
  <si>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</si>
  <si>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</si>
  <si>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</si>
  <si>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</si>
  <si>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</si>
  <si>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</si>
  <si>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</si>
  <si>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</si>
  <si>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</si>
  <si>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</si>
  <si>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</si>
  <si>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</si>
  <si>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</si>
  <si>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</si>
  <si>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</si>
  <si>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</si>
  <si>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</si>
  <si>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</si>
  <si>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</si>
  <si>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</si>
  <si>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</si>
  <si>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</si>
  <si>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</si>
  <si>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</si>
  <si>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</si>
  <si>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</si>
  <si>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</si>
  <si>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</si>
  <si>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</si>
  <si>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</si>
  <si>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</si>
  <si>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</si>
  <si>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</si>
  <si>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</si>
  <si>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</si>
  <si>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</si>
  <si>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</si>
  <si>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</si>
  <si>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</si>
  <si>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</si>
  <si>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</si>
  <si>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</si>
  <si>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</si>
  <si>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</si>
  <si>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</si>
  <si>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</si>
  <si>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</si>
  <si>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</si>
  <si>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</si>
  <si>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</si>
  <si>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</si>
  <si>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</si>
  <si>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</si>
  <si>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</si>
  <si>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</si>
  <si>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</si>
  <si>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</si>
  <si>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</si>
  <si>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</si>
  <si>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</si>
  <si>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</si>
  <si>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</si>
  <si>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</si>
  <si>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</si>
  <si>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</si>
  <si>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</si>
  <si>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</si>
  <si>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</si>
  <si>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</si>
  <si>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</si>
  <si>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</si>
  <si>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</si>
  <si>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</si>
  <si>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</si>
  <si>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</si>
  <si>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</si>
  <si>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</si>
  <si>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</si>
  <si>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</si>
  <si>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</si>
  <si>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</si>
  <si>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</si>
  <si>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</si>
  <si>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</si>
  <si>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</si>
  <si>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</si>
  <si>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</si>
  <si>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</si>
  <si>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</si>
  <si>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</si>
  <si>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</si>
  <si>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</si>
  <si>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</si>
  <si>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</si>
  <si>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</si>
  <si>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</si>
  <si>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</si>
  <si>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</si>
  <si>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</si>
  <si>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</si>
  <si>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</si>
  <si>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</si>
  <si>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</si>
  <si>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</si>
  <si>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</si>
  <si>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</si>
  <si>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</si>
  <si>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</si>
  <si>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</si>
  <si>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</si>
  <si>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</si>
  <si>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</si>
  <si>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</si>
  <si>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</si>
  <si>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</si>
  <si>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</si>
  <si>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</si>
  <si>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</si>
  <si>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</si>
  <si>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</si>
  <si>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</si>
  <si>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</si>
  <si>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</si>
  <si>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</si>
  <si>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</si>
  <si>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</si>
  <si>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</si>
  <si>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</si>
  <si>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</si>
  <si>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</si>
  <si>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</si>
  <si>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</si>
  <si>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</si>
  <si>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</si>
  <si>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</si>
  <si>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</si>
  <si>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</si>
  <si>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</si>
  <si>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</si>
  <si>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</si>
  <si>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</si>
  <si>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</si>
  <si>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</si>
  <si>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</si>
  <si>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</si>
  <si>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</si>
  <si>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</si>
  <si>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</si>
  <si>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</si>
  <si>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</si>
  <si>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</si>
  <si>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</si>
  <si>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</si>
  <si>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</si>
  <si>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</si>
  <si>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</si>
  <si>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</si>
  <si>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</si>
  <si>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</si>
  <si>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</si>
  <si>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</si>
  <si>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</si>
  <si>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</si>
  <si>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</si>
  <si>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</si>
  <si>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</si>
  <si>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</si>
  <si>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</si>
  <si>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</si>
  <si>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</si>
  <si>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</si>
  <si>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</si>
  <si>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</si>
  <si>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</si>
  <si>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</si>
  <si>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</si>
  <si>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</si>
  <si>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</si>
  <si>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</si>
  <si>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</si>
  <si>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</si>
  <si>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</si>
  <si>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</si>
  <si>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</si>
  <si>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</si>
  <si>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</si>
  <si>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</si>
  <si>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</si>
  <si>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</si>
  <si>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</si>
  <si>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</si>
  <si>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</si>
  <si>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</si>
  <si>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</si>
  <si>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</si>
  <si>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</si>
  <si>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</si>
  <si>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</si>
  <si>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</si>
  <si>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</si>
  <si>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</si>
  <si>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</si>
  <si>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</si>
  <si>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</si>
  <si>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</si>
  <si>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</si>
  <si>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</si>
  <si>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</si>
  <si>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</si>
  <si>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</si>
  <si>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</si>
  <si>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</si>
  <si>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</si>
  <si>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</si>
  <si>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</si>
  <si>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</si>
  <si>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</si>
  <si>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</si>
  <si>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</si>
  <si>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</si>
  <si>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</si>
  <si>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</si>
  <si>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</si>
  <si>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</si>
  <si>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</si>
  <si>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</si>
  <si>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</si>
  <si>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</si>
  <si>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</si>
  <si>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</si>
  <si>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</si>
  <si>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</si>
  <si>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</si>
  <si>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</si>
  <si>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</si>
  <si>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</si>
  <si>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</si>
  <si>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</si>
  <si>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</si>
  <si>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</si>
  <si>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</si>
  <si>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</si>
  <si>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</si>
  <si>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</si>
  <si>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</si>
  <si>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</si>
  <si>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</si>
  <si>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</si>
  <si>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</si>
  <si>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</si>
  <si>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</si>
  <si>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</si>
  <si>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</si>
  <si>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</si>
  <si>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</si>
  <si>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</si>
  <si>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</si>
  <si>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</si>
  <si>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</si>
  <si>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</si>
  <si>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</si>
  <si>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</si>
  <si>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</si>
  <si>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</si>
  <si>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</si>
  <si>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</si>
  <si>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</si>
  <si>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</si>
  <si>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</si>
  <si>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</si>
  <si>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</si>
  <si>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</si>
  <si>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</si>
  <si>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</si>
  <si>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</si>
  <si>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</si>
  <si>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</si>
  <si>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</si>
  <si>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</si>
  <si>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</si>
  <si>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</si>
  <si>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</si>
  <si>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</si>
  <si>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</si>
  <si>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</si>
  <si>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</si>
  <si>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</si>
  <si>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</si>
  <si>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</si>
  <si>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</si>
  <si>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</si>
  <si>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</si>
  <si>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</si>
  <si>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</si>
  <si>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</si>
  <si>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</si>
  <si>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</si>
  <si>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</si>
  <si>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</si>
  <si>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</si>
  <si>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</si>
  <si>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</si>
  <si>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</si>
  <si>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</si>
  <si>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</si>
  <si>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</si>
  <si>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</si>
  <si>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</si>
  <si>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</si>
  <si>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</si>
  <si>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</si>
  <si>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</si>
  <si>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</si>
  <si>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</si>
  <si>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</si>
  <si>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</si>
  <si>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</si>
  <si>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</si>
  <si>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</si>
  <si>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</si>
  <si>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</si>
  <si>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</si>
  <si>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</si>
  <si>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</si>
  <si>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</si>
  <si>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</si>
  <si>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</si>
  <si>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</si>
  <si>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</si>
  <si>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</si>
  <si>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</si>
  <si>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</si>
  <si>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</si>
  <si>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</si>
  <si>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</si>
  <si>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</si>
  <si>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</si>
  <si>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</si>
  <si>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</si>
  <si>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</si>
  <si>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</si>
  <si>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</si>
  <si>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</si>
  <si>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</si>
  <si>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</si>
  <si>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</si>
  <si>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</si>
  <si>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</si>
  <si>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</si>
  <si>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</si>
  <si>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</si>
  <si>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</si>
  <si>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</si>
  <si>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</si>
  <si>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</si>
  <si>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</si>
  <si>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</si>
  <si>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</si>
  <si>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</si>
  <si>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</si>
  <si>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</si>
  <si>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</si>
  <si>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</si>
  <si>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</si>
  <si>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</si>
  <si>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</si>
  <si>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</si>
  <si>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</si>
  <si>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</si>
  <si>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</si>
  <si>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</si>
  <si>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</si>
  <si>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</si>
  <si>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</si>
  <si>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</si>
  <si>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</si>
  <si>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</si>
  <si>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</si>
  <si>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</si>
  <si>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</si>
  <si>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</si>
  <si>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</si>
  <si>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</si>
  <si>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</si>
  <si>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</si>
  <si>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</si>
  <si>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</si>
  <si>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</si>
  <si>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</si>
  <si>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</si>
  <si>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</si>
  <si>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</si>
  <si>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</si>
  <si>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</si>
  <si>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</si>
  <si>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</si>
  <si>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</si>
  <si>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</si>
  <si>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</si>
  <si>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</si>
  <si>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</si>
  <si>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</si>
  <si>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</si>
  <si>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</si>
  <si>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</si>
  <si>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</si>
  <si>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</si>
  <si>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</si>
  <si>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</si>
  <si>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</si>
  <si>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</si>
  <si>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</si>
  <si>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</si>
  <si>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</si>
  <si>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</si>
  <si>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</si>
  <si>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</si>
  <si>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</si>
  <si>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</si>
  <si>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</si>
  <si>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</si>
  <si>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</si>
  <si>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</si>
  <si>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</si>
  <si>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</si>
  <si>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</si>
  <si>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</si>
  <si>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</si>
  <si>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</si>
  <si>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</si>
  <si>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</si>
  <si>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</si>
  <si>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</si>
  <si>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</si>
  <si>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</si>
  <si>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</si>
  <si>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</si>
  <si>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</si>
  <si>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</si>
  <si>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</si>
  <si>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</si>
  <si>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</si>
  <si>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</si>
  <si>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</si>
  <si>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</si>
  <si>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</si>
  <si>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</si>
  <si>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</si>
  <si>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</si>
  <si>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</si>
  <si>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</si>
  <si>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</si>
  <si>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</si>
  <si>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</si>
  <si>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</si>
  <si>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</si>
  <si>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</si>
  <si>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</si>
  <si>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</si>
  <si>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</si>
  <si>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</si>
  <si>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</si>
  <si>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</si>
  <si>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</si>
  <si>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</si>
  <si>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</si>
  <si>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</si>
  <si>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</si>
  <si>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</si>
  <si>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</si>
  <si>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</si>
  <si>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</si>
  <si>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</si>
  <si>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</si>
  <si>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</si>
  <si>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</si>
  <si>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</si>
  <si>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</si>
  <si>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</si>
  <si>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</si>
  <si>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</si>
  <si>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</si>
  <si>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</si>
  <si>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</si>
  <si>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</si>
  <si>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</si>
  <si>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</si>
  <si>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</si>
  <si>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</si>
  <si>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</si>
  <si>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</si>
  <si>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</si>
  <si>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</si>
  <si>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</si>
  <si>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</si>
  <si>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</si>
  <si>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</si>
  <si>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</si>
  <si>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</si>
  <si>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</si>
  <si>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</si>
  <si>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</si>
  <si>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</si>
  <si>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</si>
  <si>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</si>
  <si>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</si>
  <si>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</si>
  <si>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</si>
  <si>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</si>
  <si>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</si>
  <si>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</si>
  <si>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</si>
  <si>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</si>
  <si>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</si>
  <si>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</si>
  <si>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</si>
  <si>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</si>
  <si>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</si>
  <si>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</si>
  <si>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</si>
  <si>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</si>
  <si>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</si>
  <si>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</si>
  <si>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</si>
  <si>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</si>
  <si>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</si>
  <si>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</si>
  <si>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</si>
  <si>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</si>
  <si>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</si>
  <si>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</si>
  <si>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</si>
  <si>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</si>
  <si>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</si>
  <si>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</si>
  <si>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</si>
  <si>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</si>
  <si>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</si>
  <si>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</si>
  <si>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</si>
  <si>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</si>
  <si>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</si>
  <si>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</si>
  <si>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</si>
  <si>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</si>
  <si>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</si>
  <si>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</si>
  <si>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</si>
  <si>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</si>
  <si>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</si>
  <si>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</si>
  <si>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</si>
  <si>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</si>
  <si>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</si>
  <si>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</si>
  <si>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</si>
  <si>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</si>
  <si>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</si>
  <si>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</si>
  <si>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</si>
  <si>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</si>
  <si>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</si>
  <si>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</si>
  <si>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</si>
  <si>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</si>
  <si>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</si>
  <si>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</si>
  <si>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</si>
  <si>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</si>
  <si>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</si>
  <si>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</si>
  <si>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</si>
  <si>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</si>
  <si>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</si>
  <si>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</si>
  <si>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</si>
  <si>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</si>
  <si>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</si>
  <si>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</si>
  <si>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</si>
  <si>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</si>
  <si>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</si>
  <si>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</si>
  <si>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</si>
  <si>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</si>
  <si>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</si>
  <si>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</si>
  <si>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</si>
  <si>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</si>
  <si>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</si>
  <si>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</si>
  <si>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</si>
  <si>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</si>
  <si>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</si>
  <si>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</si>
  <si>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</si>
  <si>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</si>
  <si>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</si>
  <si>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</si>
  <si>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</si>
  <si>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</si>
  <si>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</si>
  <si>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</si>
  <si>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</si>
  <si>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</si>
  <si>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</si>
  <si>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</si>
  <si>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</si>
  <si>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</si>
  <si>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</si>
  <si>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</si>
  <si>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</si>
  <si>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</si>
  <si>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</si>
  <si>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</si>
  <si>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</si>
  <si>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</si>
  <si>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</si>
  <si>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</si>
  <si>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</si>
  <si>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</si>
  <si>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</si>
  <si>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</si>
  <si>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</si>
  <si>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</si>
  <si>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</si>
  <si>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</si>
  <si>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</si>
  <si>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</si>
  <si>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</si>
  <si>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</si>
  <si>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</si>
  <si>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</si>
  <si>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</si>
  <si>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</si>
  <si>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</si>
  <si>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</si>
  <si>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</si>
  <si>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</si>
  <si>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</si>
  <si>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</si>
  <si>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</si>
  <si>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</si>
  <si>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</si>
  <si>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</si>
  <si>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</si>
  <si>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</si>
  <si>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</si>
  <si>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</si>
  <si>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</si>
  <si>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</si>
  <si>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</si>
  <si>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</si>
  <si>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</si>
  <si>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</si>
  <si>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</si>
  <si>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</si>
  <si>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</si>
  <si>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</si>
  <si>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</si>
  <si>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</si>
  <si>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</si>
  <si>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</si>
  <si>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</si>
  <si>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</si>
  <si>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</si>
  <si>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</si>
  <si>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</si>
  <si>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</si>
  <si>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</si>
  <si>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</si>
  <si>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</si>
  <si>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</si>
  <si>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</si>
  <si>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</si>
  <si>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</si>
  <si>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</si>
  <si>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</si>
  <si>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</si>
  <si>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</si>
  <si>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</si>
  <si>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</si>
  <si>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</si>
  <si>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</si>
  <si>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</si>
  <si>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</si>
  <si>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</si>
  <si>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</si>
  <si>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</si>
  <si>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</si>
  <si>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</si>
  <si>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</si>
  <si>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</si>
  <si>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</si>
  <si>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</si>
  <si>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</si>
  <si>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</si>
  <si>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</si>
  <si>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</si>
  <si>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</si>
  <si>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</si>
  <si>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</si>
  <si>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</si>
  <si>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</si>
  <si>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</si>
  <si>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</si>
  <si>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</si>
  <si>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</si>
  <si>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</si>
  <si>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</si>
  <si>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</si>
  <si>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</si>
  <si>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</si>
  <si>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</si>
  <si>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</si>
  <si>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</si>
  <si>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</si>
  <si>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</si>
  <si>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</si>
  <si>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</si>
  <si>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</si>
  <si>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</si>
  <si>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</si>
  <si>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</si>
  <si>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</si>
  <si>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</si>
  <si>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</si>
  <si>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</si>
  <si>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</si>
  <si>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</si>
  <si>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</si>
  <si>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</si>
  <si>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</si>
  <si>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</si>
  <si>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</si>
  <si>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</si>
  <si>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</si>
  <si>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</si>
  <si>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</si>
  <si>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</si>
  <si>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</si>
  <si>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</si>
  <si>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</si>
  <si>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</si>
  <si>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</si>
  <si>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</si>
  <si>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</si>
  <si>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</si>
  <si>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</si>
  <si>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</si>
  <si>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</si>
  <si>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</si>
  <si>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</si>
  <si>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</si>
  <si>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</si>
  <si>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</si>
  <si>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</si>
  <si>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</si>
  <si>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</si>
  <si>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</si>
  <si>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</si>
  <si>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</si>
  <si>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</si>
  <si>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</si>
  <si>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</si>
  <si>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</si>
  <si>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</si>
  <si>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</si>
  <si>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</si>
  <si>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</si>
  <si>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</si>
  <si>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</si>
  <si>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</si>
  <si>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</si>
  <si>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</si>
  <si>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</si>
  <si>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</si>
  <si>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</si>
  <si>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</si>
  <si>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</si>
  <si>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</si>
  <si>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</si>
  <si>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</si>
  <si>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</si>
  <si>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</si>
  <si>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</si>
  <si>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</si>
  <si>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</si>
  <si>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</si>
  <si>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</si>
  <si>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</si>
  <si>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</si>
  <si>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</si>
  <si>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</si>
  <si>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</si>
  <si>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</si>
  <si>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</si>
  <si>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</si>
  <si>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</si>
  <si>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</si>
  <si>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</si>
  <si>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</si>
  <si>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</si>
  <si>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</si>
  <si>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</si>
  <si>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</si>
  <si>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</si>
  <si>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</si>
  <si>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</si>
  <si>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</si>
  <si>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</si>
  <si>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</si>
  <si>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</si>
  <si>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</si>
  <si>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</si>
  <si>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</si>
  <si>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</si>
  <si>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</si>
  <si>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</si>
  <si>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</si>
  <si>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</si>
  <si>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</si>
  <si>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</si>
  <si>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</si>
  <si>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</si>
  <si>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</si>
  <si>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</si>
  <si>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</si>
  <si>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</si>
  <si>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</si>
  <si>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</si>
  <si>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</si>
  <si>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</si>
  <si>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</si>
  <si>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</si>
  <si>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</si>
  <si>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</si>
  <si>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</si>
  <si>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</si>
  <si>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</si>
  <si>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</si>
  <si>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</si>
  <si>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</si>
  <si>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</si>
  <si>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</si>
  <si>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</si>
  <si>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</si>
  <si>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</si>
  <si>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</si>
  <si>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</si>
  <si>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</si>
  <si>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</si>
  <si>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</si>
  <si>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</si>
  <si>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</si>
  <si>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</si>
  <si>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</si>
  <si>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</si>
  <si>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</si>
  <si>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</si>
  <si>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</si>
  <si>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</si>
  <si>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</si>
  <si>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</si>
  <si>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</si>
  <si>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</si>
  <si>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</si>
  <si>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</si>
  <si>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</si>
  <si>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</si>
  <si>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</si>
  <si>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</si>
  <si>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</si>
  <si>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</si>
  <si>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</si>
  <si>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</si>
  <si>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</si>
  <si>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</si>
  <si>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</si>
  <si>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</si>
  <si>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</si>
  <si>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</si>
  <si>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</si>
  <si>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</si>
  <si>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</si>
  <si>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</si>
  <si>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</si>
  <si>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</si>
  <si>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</si>
  <si>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</si>
  <si>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</si>
  <si>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</si>
  <si>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</si>
  <si>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</si>
  <si>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</si>
  <si>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</si>
  <si>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</si>
  <si>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</si>
  <si>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</si>
  <si>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</si>
  <si>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</si>
  <si>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</si>
  <si>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</si>
  <si>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</si>
  <si>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</si>
  <si>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</si>
  <si>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</si>
  <si>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</si>
  <si>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</si>
  <si>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</si>
  <si>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</si>
  <si>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</si>
  <si>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</si>
  <si>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</si>
  <si>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</si>
  <si>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</si>
  <si>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</si>
  <si>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</si>
  <si>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</si>
  <si>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</si>
  <si>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</si>
  <si>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</si>
  <si>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</si>
  <si>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</si>
  <si>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</si>
  <si>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</si>
  <si>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</si>
  <si>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</si>
  <si>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</si>
  <si>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</si>
  <si>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</si>
  <si>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</si>
  <si>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</si>
  <si>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</si>
  <si>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</si>
  <si>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</si>
  <si>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</si>
  <si>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</si>
  <si>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</si>
  <si>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</si>
  <si>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</si>
  <si>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</si>
  <si>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</si>
  <si>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</si>
  <si>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</si>
  <si>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</si>
  <si>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</si>
  <si>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</si>
  <si>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</si>
  <si>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</si>
  <si>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</si>
  <si>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</si>
  <si>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</si>
  <si>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</si>
  <si>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</si>
  <si>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</si>
  <si>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</si>
  <si>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</si>
  <si>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</si>
  <si>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</si>
  <si>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</si>
  <si>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</si>
  <si>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</si>
  <si>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</si>
  <si>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</si>
  <si>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</si>
  <si>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</si>
  <si>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</si>
  <si>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</si>
  <si>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</si>
  <si>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</si>
  <si>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</si>
  <si>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</si>
  <si>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</si>
  <si>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</si>
  <si>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</si>
  <si>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</si>
  <si>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</si>
  <si>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</si>
  <si>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</si>
  <si>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</si>
  <si>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</si>
  <si>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</si>
  <si>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</si>
  <si>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</si>
  <si>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</si>
  <si>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</si>
  <si>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</si>
  <si>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</si>
  <si>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</si>
  <si>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</si>
  <si>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</si>
  <si>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</si>
  <si>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</si>
  <si>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</si>
  <si>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</si>
  <si>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</si>
  <si>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</si>
  <si>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</si>
  <si>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</si>
  <si>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</si>
  <si>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</si>
  <si>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</si>
  <si>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</si>
  <si>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</si>
  <si>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</si>
  <si>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</si>
  <si>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</si>
  <si>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</si>
  <si>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</si>
  <si>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</si>
  <si>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</si>
  <si>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</si>
  <si>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</si>
  <si>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</si>
  <si>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</si>
  <si>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</si>
  <si>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</si>
  <si>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</si>
  <si>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</si>
  <si>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</si>
  <si>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</si>
  <si>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</si>
  <si>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</si>
  <si>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</si>
  <si>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</si>
  <si>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</si>
  <si>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</si>
  <si>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</si>
  <si>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</si>
  <si>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</si>
  <si>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</si>
  <si>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</si>
  <si>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</si>
  <si>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</si>
  <si>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</si>
  <si>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</si>
  <si>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</si>
  <si>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</si>
  <si>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</si>
  <si>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</si>
  <si>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</si>
  <si>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</si>
  <si>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</si>
  <si>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</si>
  <si>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</si>
  <si>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</si>
  <si>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</si>
  <si>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</si>
  <si>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</si>
  <si>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</si>
  <si>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</si>
  <si>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</si>
  <si>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</si>
  <si>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</si>
  <si>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</si>
  <si>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</si>
  <si>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</si>
  <si>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</si>
  <si>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</si>
  <si>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</si>
  <si>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</si>
  <si>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</si>
  <si>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</si>
  <si>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</si>
  <si>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</si>
  <si>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</si>
  <si>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</si>
  <si>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</si>
  <si>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</si>
  <si>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</si>
  <si>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</si>
  <si>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</si>
  <si>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</si>
  <si>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</si>
  <si>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</si>
  <si>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</si>
  <si>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</si>
  <si>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</si>
  <si>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</si>
  <si>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</si>
  <si>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</si>
  <si>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</si>
  <si>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</si>
  <si>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</si>
  <si>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</si>
  <si>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</si>
  <si>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</si>
  <si>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</si>
  <si>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</si>
  <si>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</si>
  <si>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</si>
  <si>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</si>
  <si>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</si>
  <si>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</si>
  <si>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</si>
  <si>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</si>
  <si>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</si>
  <si>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</si>
  <si>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</si>
  <si>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</si>
  <si>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</si>
  <si>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</si>
  <si>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</si>
  <si>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</si>
  <si>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</si>
  <si>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</si>
  <si>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</si>
  <si>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</si>
  <si>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</si>
  <si>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</si>
  <si>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</si>
  <si>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</si>
  <si>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</si>
  <si>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</si>
  <si>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</si>
  <si>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</si>
  <si>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</si>
  <si>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</si>
  <si>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</si>
  <si>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</si>
  <si>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</si>
  <si>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</si>
  <si>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</si>
  <si>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</si>
  <si>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</si>
  <si>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</si>
  <si>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</si>
  <si>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</si>
  <si>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</si>
  <si>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</si>
  <si>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</si>
  <si>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</si>
  <si>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</si>
  <si>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</si>
  <si>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</si>
  <si>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</si>
  <si>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</si>
  <si>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</si>
  <si>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</si>
  <si>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</si>
  <si>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</si>
  <si>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</si>
  <si>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</si>
  <si>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</si>
  <si>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</si>
  <si>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</si>
  <si>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</si>
  <si>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</si>
  <si>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</si>
  <si>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</si>
  <si>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</si>
  <si>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</si>
  <si>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</si>
  <si>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</si>
  <si>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</si>
  <si>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</si>
  <si>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</si>
  <si>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</si>
  <si>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</si>
  <si>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</si>
  <si>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</si>
  <si>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</si>
  <si>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</si>
  <si>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</si>
  <si>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</si>
  <si>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</si>
  <si>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</si>
  <si>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</si>
  <si>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</si>
  <si>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</si>
  <si>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</si>
  <si>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</si>
  <si>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</si>
  <si>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</si>
  <si>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</si>
  <si>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</si>
  <si>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</si>
  <si>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</si>
  <si>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</si>
  <si>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</si>
  <si>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</si>
  <si>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</si>
  <si>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</si>
  <si>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</si>
  <si>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</si>
  <si>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</si>
  <si>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</si>
  <si>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</si>
  <si>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</si>
  <si>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</si>
  <si>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</si>
  <si>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</si>
  <si>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</si>
  <si>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</si>
  <si>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</si>
  <si>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</si>
  <si>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</si>
  <si>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</si>
  <si>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</si>
  <si>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</si>
  <si>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</si>
  <si>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</si>
  <si>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</si>
  <si>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</si>
  <si>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</si>
  <si>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</si>
  <si>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</si>
  <si>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</si>
  <si>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</si>
  <si>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</si>
  <si>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</si>
  <si>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</si>
  <si>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</si>
  <si>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</si>
  <si>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</si>
  <si>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</si>
  <si>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</si>
  <si>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</si>
  <si>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</si>
  <si>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</si>
  <si>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</si>
  <si>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</si>
  <si>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</si>
  <si>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</si>
  <si>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</si>
  <si>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</si>
  <si>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</si>
  <si>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</si>
  <si>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</si>
  <si>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</si>
  <si>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</si>
  <si>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</si>
  <si>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</si>
  <si>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</si>
  <si>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</si>
  <si>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</si>
  <si>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</si>
  <si>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</si>
  <si>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</si>
  <si>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</si>
  <si>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</si>
  <si>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</si>
  <si>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</si>
  <si>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</si>
  <si>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</si>
  <si>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</si>
  <si>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</si>
  <si>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</si>
  <si>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</si>
  <si>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</si>
  <si>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</si>
  <si>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</si>
  <si>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</si>
  <si>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</si>
  <si>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</si>
  <si>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</si>
  <si>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</si>
  <si>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</si>
  <si>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</si>
  <si>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</si>
  <si>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</si>
  <si>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</si>
  <si>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</si>
  <si>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</si>
  <si>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</si>
  <si>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</si>
  <si>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</si>
  <si>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</si>
  <si>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</si>
  <si>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</si>
  <si>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</si>
  <si>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</si>
  <si>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</si>
  <si>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</si>
  <si>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</si>
  <si>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</si>
  <si>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</si>
  <si>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</si>
  <si>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</si>
  <si>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</si>
  <si>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</si>
  <si>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</si>
  <si>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</si>
  <si>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</si>
  <si>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</si>
  <si>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</si>
  <si>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</si>
  <si>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</si>
  <si>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</si>
  <si>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</si>
  <si>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</si>
  <si>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</si>
  <si>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</si>
  <si>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</si>
  <si>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</si>
  <si>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</si>
  <si>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</si>
  <si>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</si>
  <si>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</si>
  <si>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</si>
  <si>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</si>
  <si>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</si>
  <si>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</si>
  <si>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</si>
  <si>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</si>
  <si>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</si>
  <si>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</si>
  <si>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</si>
  <si>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</si>
  <si>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</si>
  <si>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</si>
  <si>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</si>
  <si>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</si>
  <si>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</si>
  <si>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</si>
  <si>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</si>
  <si>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</si>
  <si>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</si>
  <si>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</si>
  <si>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</si>
  <si>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</si>
  <si>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</si>
  <si>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</si>
  <si>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</si>
  <si>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</si>
  <si>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</si>
  <si>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</si>
  <si>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</si>
  <si>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</si>
  <si>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</si>
  <si>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</si>
  <si>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</si>
  <si>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</si>
  <si>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</si>
  <si>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</si>
  <si>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</si>
  <si>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</si>
  <si>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</si>
  <si>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</si>
  <si>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</si>
  <si>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</si>
  <si>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</si>
  <si>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</si>
  <si>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</si>
  <si>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</si>
  <si>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</si>
  <si>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</si>
  <si>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</si>
  <si>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</si>
  <si>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</si>
  <si>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</si>
  <si>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</si>
  <si>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</si>
  <si>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</si>
  <si>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</si>
  <si>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</si>
  <si>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</si>
  <si>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</si>
  <si>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</si>
  <si>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</si>
  <si>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</si>
  <si>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</si>
  <si>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</si>
  <si>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</si>
  <si>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</si>
  <si>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</si>
  <si>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</si>
  <si>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</si>
  <si>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</si>
  <si>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</si>
  <si>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</si>
  <si>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</si>
  <si>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</si>
  <si>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</si>
  <si>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</si>
  <si>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</si>
  <si>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</si>
  <si>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</si>
  <si>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</si>
  <si>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</si>
  <si>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</si>
  <si>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</si>
  <si>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</si>
  <si>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</si>
  <si>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</si>
  <si>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</si>
  <si>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</si>
  <si>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</si>
  <si>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</si>
  <si>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</si>
  <si>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</si>
  <si>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</si>
  <si>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</si>
  <si>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</si>
  <si>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</si>
  <si>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</si>
  <si>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</si>
  <si>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</si>
  <si>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</si>
  <si>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</si>
  <si>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</si>
  <si>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</si>
  <si>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</si>
  <si>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</si>
  <si>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</si>
  <si>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</si>
  <si>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</si>
  <si>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</si>
  <si>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</si>
  <si>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</si>
  <si>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</si>
  <si>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</si>
  <si>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</si>
  <si>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</si>
  <si>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</si>
  <si>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</si>
  <si>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</si>
  <si>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</si>
  <si>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</si>
  <si>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</si>
  <si>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</si>
  <si>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</si>
  <si>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</si>
  <si>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</si>
  <si>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</si>
  <si>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</si>
  <si>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</si>
  <si>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</si>
  <si>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</si>
  <si>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</si>
  <si>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</si>
  <si>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</si>
  <si>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</si>
  <si>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</si>
  <si>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</si>
  <si>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</si>
  <si>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</si>
  <si>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</si>
  <si>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</si>
  <si>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</si>
  <si>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</si>
  <si>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</si>
  <si>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</si>
  <si>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</si>
  <si>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</si>
  <si>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</si>
  <si>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</si>
  <si>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</si>
  <si>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</si>
  <si>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</si>
  <si>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</si>
  <si>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</si>
  <si>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</si>
  <si>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</si>
  <si>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</si>
  <si>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</si>
  <si>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</si>
  <si>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</si>
  <si>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</si>
  <si>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</si>
  <si>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</si>
  <si>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</si>
  <si>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</si>
  <si>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</si>
  <si>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</si>
  <si>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</si>
  <si>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</si>
  <si>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</si>
  <si>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</si>
  <si>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</si>
  <si>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</si>
  <si>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</si>
  <si>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</si>
  <si>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</si>
  <si>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</si>
  <si>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</si>
  <si>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</si>
  <si>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</si>
  <si>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</si>
  <si>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</si>
  <si>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</si>
  <si>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</si>
  <si>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</si>
  <si>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</si>
  <si>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</si>
  <si>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</si>
  <si>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</si>
  <si>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</si>
  <si>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</si>
  <si>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</si>
  <si>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</si>
  <si>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</si>
  <si>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</si>
  <si>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</si>
  <si>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</si>
  <si>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</si>
  <si>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</si>
  <si>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</si>
  <si>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</si>
  <si>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</si>
  <si>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</si>
  <si>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</si>
  <si>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</si>
  <si>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</si>
  <si>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</si>
  <si>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</si>
  <si>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</si>
  <si>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</si>
  <si>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</si>
  <si>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</si>
  <si>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</si>
  <si>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</si>
  <si>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</si>
  <si>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</si>
  <si>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</si>
  <si>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</si>
  <si>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</si>
  <si>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</si>
  <si>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</si>
  <si>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</si>
  <si>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</si>
  <si>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</si>
  <si>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</si>
  <si>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</si>
  <si>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</si>
  <si>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</si>
  <si>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</si>
  <si>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</si>
  <si>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</si>
  <si>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</si>
  <si>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</si>
  <si>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</si>
  <si>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</si>
  <si>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</si>
  <si>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</si>
  <si>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</si>
  <si>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</si>
  <si>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</si>
  <si>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</si>
  <si>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</si>
  <si>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</si>
  <si>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</si>
  <si>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</si>
  <si>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</si>
  <si>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</si>
  <si>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</si>
  <si>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</si>
  <si>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</si>
  <si>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</si>
  <si>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</si>
  <si>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</si>
  <si>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</si>
  <si>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</si>
  <si>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</si>
  <si>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</si>
  <si>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</si>
  <si>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</si>
  <si>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</si>
  <si>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</si>
  <si>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</si>
  <si>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</si>
  <si>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</si>
  <si>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</si>
  <si>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</si>
  <si>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</si>
  <si>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</si>
  <si>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</si>
  <si>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</si>
  <si>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</si>
  <si>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</si>
  <si>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</si>
  <si>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</si>
  <si>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</si>
  <si>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</si>
  <si>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</si>
  <si>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</si>
  <si>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</si>
  <si>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</si>
  <si>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</si>
  <si>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</si>
  <si>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</si>
  <si>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</si>
  <si>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</si>
  <si>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</si>
  <si>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</si>
  <si>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</si>
  <si>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</si>
  <si>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</si>
  <si>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</si>
  <si>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</si>
  <si>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</si>
  <si>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</si>
  <si>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</si>
  <si>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</si>
  <si>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</si>
  <si>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</si>
  <si>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</si>
  <si>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</si>
  <si>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</si>
  <si>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</si>
  <si>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</si>
  <si>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</si>
  <si>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</si>
  <si>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</si>
  <si>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</si>
  <si>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</si>
  <si>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</si>
  <si>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</si>
  <si>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</si>
  <si>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</si>
  <si>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</si>
  <si>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</si>
  <si>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</si>
  <si>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</si>
  <si>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</si>
  <si>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</si>
  <si>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</si>
  <si>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</si>
  <si>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</si>
  <si>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</si>
  <si>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</si>
  <si>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</si>
  <si>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</si>
  <si>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</si>
  <si>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</si>
  <si>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</si>
  <si>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</si>
  <si>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</si>
  <si>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</si>
  <si>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</si>
  <si>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</si>
  <si>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</si>
  <si>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</si>
  <si>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</si>
  <si>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</si>
  <si>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</si>
  <si>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</si>
  <si>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</si>
  <si>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</si>
  <si>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</si>
  <si>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</si>
  <si>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</si>
  <si>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</si>
  <si>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</si>
  <si>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</si>
  <si>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</si>
  <si>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</si>
  <si>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</si>
  <si>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</si>
  <si>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</si>
  <si>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</si>
  <si>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</si>
  <si>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</si>
  <si>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</si>
  <si>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</si>
  <si>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</si>
  <si>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</si>
  <si>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</si>
  <si>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</si>
  <si>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</si>
  <si>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</si>
  <si>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</si>
  <si>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</si>
  <si>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</si>
  <si>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</si>
  <si>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</si>
  <si>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</si>
  <si>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</si>
  <si>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</si>
  <si>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</si>
  <si>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</si>
  <si>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</si>
  <si>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</si>
  <si>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</si>
  <si>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</si>
  <si>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</si>
  <si>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</si>
  <si>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</si>
  <si>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</si>
  <si>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</si>
  <si>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</si>
  <si>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</si>
  <si>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</si>
  <si>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</si>
  <si>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</si>
  <si>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</si>
  <si>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</si>
  <si>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</si>
  <si>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</si>
  <si>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</si>
  <si>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</si>
  <si>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</si>
  <si>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</si>
  <si>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</si>
  <si>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</si>
  <si>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</si>
  <si>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</si>
  <si>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</si>
  <si>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</si>
  <si>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</si>
  <si>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</si>
  <si>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</si>
  <si>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</si>
  <si>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</si>
  <si>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</si>
  <si>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</si>
  <si>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</si>
  <si>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</si>
  <si>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</si>
  <si>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</si>
  <si>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</si>
  <si>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</si>
  <si>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</si>
  <si>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</si>
  <si>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</si>
  <si>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</si>
  <si>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</si>
  <si>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</si>
  <si>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</si>
  <si>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</si>
  <si>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</si>
  <si>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</si>
  <si>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</si>
  <si>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</si>
  <si>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</si>
  <si>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</si>
  <si>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</si>
  <si>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</si>
  <si>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</si>
  <si>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</si>
  <si>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</si>
  <si>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</si>
  <si>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</si>
  <si>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</si>
  <si>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</si>
  <si>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</si>
  <si>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</si>
  <si>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</si>
  <si>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</si>
  <si>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</si>
  <si>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</si>
  <si>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</si>
  <si>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</si>
  <si>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</si>
  <si>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</si>
  <si>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</si>
  <si>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</si>
  <si>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</si>
  <si>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</si>
  <si>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</si>
  <si>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</si>
  <si>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</si>
  <si>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</si>
  <si>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</si>
  <si>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</si>
  <si>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</si>
  <si>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</si>
  <si>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</si>
  <si>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</si>
  <si>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</si>
  <si>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</si>
  <si>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</si>
  <si>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</si>
  <si>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</si>
  <si>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</si>
  <si>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</si>
  <si>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</si>
  <si>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</si>
  <si>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</si>
  <si>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</si>
  <si>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</si>
  <si>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</si>
  <si>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</si>
  <si>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</si>
  <si>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</si>
  <si>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</si>
  <si>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</si>
  <si>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</si>
  <si>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</si>
  <si>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</si>
  <si>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</si>
  <si>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</si>
  <si>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</si>
  <si>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</si>
  <si>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</si>
  <si>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</si>
  <si>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</si>
  <si>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</si>
  <si>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</si>
  <si>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</si>
  <si>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</si>
  <si>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</si>
  <si>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</si>
  <si>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</si>
  <si>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</si>
  <si>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</si>
  <si>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</si>
  <si>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</si>
  <si>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</si>
  <si>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</si>
  <si>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</si>
  <si>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</si>
  <si>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</si>
  <si>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</si>
  <si>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</si>
  <si>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</si>
  <si>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</si>
  <si>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</si>
  <si>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</si>
  <si>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</si>
  <si>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</si>
  <si>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</si>
  <si>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</si>
  <si>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</si>
  <si>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</si>
  <si>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</si>
  <si>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</si>
  <si>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</si>
  <si>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</si>
  <si>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</si>
  <si>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</si>
  <si>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</si>
  <si>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</si>
  <si>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</si>
  <si>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</si>
  <si>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</si>
  <si>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</si>
  <si>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</si>
  <si>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</si>
  <si>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</si>
  <si>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</si>
  <si>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</si>
  <si>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</si>
  <si>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</si>
  <si>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</si>
  <si>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</si>
  <si>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</si>
  <si>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</si>
  <si>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</si>
  <si>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</si>
  <si>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</si>
  <si>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</si>
  <si>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</si>
  <si>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</si>
  <si>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</si>
  <si>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</si>
  <si>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</si>
  <si>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</si>
  <si>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</si>
  <si>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</si>
  <si>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</si>
  <si>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</si>
  <si>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</si>
  <si>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</si>
  <si>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</si>
  <si>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</si>
  <si>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</si>
  <si>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</si>
  <si>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</si>
  <si>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</si>
  <si>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</si>
  <si>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</si>
  <si>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</si>
  <si>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</si>
  <si>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</si>
  <si>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</si>
  <si>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</si>
  <si>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</si>
  <si>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</si>
  <si>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</si>
  <si>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</si>
  <si>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</si>
  <si>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</si>
  <si>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</si>
  <si>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</si>
  <si>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</si>
  <si>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</si>
  <si>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</si>
  <si>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</si>
  <si>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</si>
  <si>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</si>
  <si>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</si>
  <si>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</si>
  <si>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</si>
  <si>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</si>
  <si>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</si>
  <si>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</si>
  <si>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</si>
  <si>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</si>
  <si>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</si>
  <si>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</si>
  <si>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</si>
  <si>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</si>
  <si>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</si>
  <si>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</si>
  <si>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</si>
  <si>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</si>
  <si>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</si>
  <si>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</si>
  <si>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</si>
  <si>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</si>
  <si>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</si>
  <si>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</si>
  <si>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</si>
  <si>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</si>
  <si>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</si>
  <si>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</si>
  <si>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</si>
  <si>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</si>
  <si>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</si>
  <si>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</si>
  <si>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</si>
  <si>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</si>
  <si>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</si>
  <si>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</si>
  <si>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</si>
  <si>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</si>
  <si>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</si>
  <si>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</si>
  <si>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</si>
  <si>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</si>
  <si>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</si>
  <si>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</si>
  <si>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</si>
  <si>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</si>
  <si>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</si>
  <si>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</si>
  <si>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</si>
  <si>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</si>
  <si>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</si>
  <si>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</si>
  <si>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</si>
  <si>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</si>
  <si>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</si>
  <si>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</si>
  <si>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</si>
  <si>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</si>
  <si>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</si>
  <si>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</si>
  <si>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</si>
  <si>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</si>
  <si>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</si>
  <si>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</si>
  <si>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</si>
  <si>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</si>
  <si>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</si>
  <si>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</si>
  <si>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</si>
  <si>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</si>
  <si>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</si>
  <si>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</si>
  <si>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</si>
  <si>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</si>
  <si>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</si>
  <si>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</si>
  <si>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</si>
  <si>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</si>
  <si>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</si>
  <si>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</si>
  <si>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</si>
  <si>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</si>
  <si>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</si>
  <si>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</si>
  <si>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</si>
  <si>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</si>
  <si>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</si>
  <si>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</si>
  <si>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</si>
  <si>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</si>
  <si>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</si>
  <si>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</si>
  <si>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</si>
  <si>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</si>
  <si>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</si>
  <si>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</si>
  <si>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</si>
  <si>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</si>
  <si>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</si>
  <si>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</si>
  <si>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</si>
  <si>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</si>
  <si>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</si>
  <si>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</si>
  <si>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</si>
  <si>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</si>
  <si>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</si>
  <si>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</si>
  <si>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</si>
  <si>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</si>
  <si>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</si>
  <si>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</si>
  <si>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</si>
  <si>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</si>
  <si>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</si>
  <si>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</si>
  <si>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</si>
  <si>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</si>
  <si>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</si>
  <si>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</si>
  <si>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</si>
  <si>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</si>
  <si>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</si>
  <si>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</si>
  <si>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</si>
  <si>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</si>
  <si>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</si>
  <si>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</si>
  <si>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</si>
  <si>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</si>
  <si>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</si>
  <si>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</si>
  <si>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</si>
  <si>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</si>
  <si>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</si>
  <si>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</si>
  <si>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</si>
  <si>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</si>
  <si>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</si>
  <si>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</si>
  <si>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</si>
  <si>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</si>
  <si>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</si>
  <si>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</si>
  <si>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</si>
  <si>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</si>
  <si>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</si>
  <si>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</si>
  <si>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</si>
  <si>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</si>
  <si>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</si>
  <si>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</si>
  <si>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</si>
  <si>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</si>
  <si>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</si>
  <si>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</si>
  <si>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</si>
  <si>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</si>
  <si>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</si>
  <si>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</si>
  <si>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</si>
  <si>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</si>
  <si>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</si>
  <si>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</si>
  <si>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</si>
  <si>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</si>
  <si>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</si>
  <si>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</si>
  <si>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</si>
  <si>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</si>
  <si>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</si>
  <si>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</si>
  <si>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</si>
  <si>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</si>
  <si>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</si>
  <si>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</si>
  <si>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</si>
  <si>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</si>
  <si>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</si>
  <si>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</si>
  <si>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</si>
  <si>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</si>
  <si>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</si>
  <si>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</si>
  <si>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</si>
  <si>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</si>
  <si>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</si>
  <si>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</si>
  <si>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</si>
  <si>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</si>
  <si>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</si>
  <si>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</si>
  <si>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</si>
  <si>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</si>
  <si>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</si>
  <si>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</si>
  <si>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</si>
  <si>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</si>
  <si>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</si>
  <si>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</si>
  <si>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</si>
  <si>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</si>
  <si>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</si>
  <si>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</si>
  <si>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</si>
  <si>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</si>
  <si>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</si>
  <si>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</si>
  <si>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</si>
  <si>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</si>
  <si>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</si>
  <si>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</si>
  <si>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</si>
  <si>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</si>
  <si>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</si>
  <si>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</si>
  <si>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</si>
  <si>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</si>
  <si>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</si>
  <si>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</si>
  <si>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</si>
  <si>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</si>
  <si>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</si>
  <si>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</si>
  <si>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</si>
  <si>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</si>
  <si>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</si>
  <si>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</si>
  <si>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</si>
  <si>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</si>
  <si>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</si>
  <si>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</si>
  <si>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</si>
  <si>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</si>
  <si>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</si>
  <si>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</si>
  <si>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</si>
  <si>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</si>
  <si>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</si>
  <si>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</si>
  <si>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</si>
  <si>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</si>
  <si>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</si>
  <si>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</si>
  <si>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</si>
  <si>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</si>
  <si>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</si>
  <si>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</si>
  <si>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</si>
  <si>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</si>
  <si>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</si>
  <si>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</si>
  <si>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</si>
  <si>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</si>
  <si>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</si>
  <si>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</si>
  <si>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</si>
  <si>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</si>
  <si>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</si>
  <si>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</si>
  <si>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</si>
  <si>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</si>
  <si>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</si>
  <si>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</si>
  <si>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</si>
  <si>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</si>
  <si>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</si>
  <si>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</si>
  <si>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</si>
  <si>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</si>
  <si>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</si>
  <si>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</si>
  <si>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</si>
  <si>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</si>
  <si>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</si>
  <si>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</si>
  <si>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</si>
  <si>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</si>
  <si>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</si>
  <si>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</si>
  <si>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</si>
  <si>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</si>
  <si>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</si>
  <si>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</si>
  <si>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</si>
  <si>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</si>
  <si>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</si>
  <si>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</si>
  <si>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</si>
  <si>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</si>
  <si>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</si>
  <si>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</si>
  <si>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</si>
  <si>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</si>
  <si>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</si>
  <si>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</si>
  <si>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</si>
  <si>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</si>
  <si>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</si>
  <si>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</si>
  <si>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</si>
  <si>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</si>
  <si>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</si>
  <si>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</si>
  <si>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</si>
  <si>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</si>
  <si>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</si>
  <si>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</si>
  <si>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</si>
  <si>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</si>
  <si>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</si>
  <si>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</si>
  <si>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</si>
  <si>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</si>
  <si>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</si>
  <si>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</si>
  <si>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</si>
  <si>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</si>
  <si>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</si>
  <si>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</si>
  <si>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</si>
  <si>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</si>
  <si>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</si>
  <si>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</si>
  <si>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</si>
  <si>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</si>
  <si>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</si>
  <si>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</si>
  <si>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</si>
  <si>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</si>
  <si>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</si>
  <si>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</si>
  <si>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</si>
  <si>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</si>
  <si>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</si>
  <si>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</si>
  <si>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</si>
  <si>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</si>
  <si>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</si>
  <si>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</si>
  <si>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</si>
  <si>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</si>
  <si>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</si>
  <si>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</si>
  <si>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</si>
  <si>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</si>
  <si>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</si>
  <si>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</si>
  <si>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</si>
  <si>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</si>
  <si>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</si>
  <si>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</si>
  <si>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</si>
  <si>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</si>
  <si>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</si>
  <si>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</si>
  <si>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</si>
  <si>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</si>
  <si>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</si>
  <si>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</si>
  <si>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</si>
  <si>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</si>
  <si>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</si>
  <si>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</si>
  <si>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</si>
  <si>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</si>
  <si>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</si>
  <si>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</si>
  <si>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</si>
  <si>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</si>
  <si>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</si>
  <si>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</si>
  <si>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</si>
  <si>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</si>
  <si>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</si>
  <si>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</si>
  <si>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</si>
  <si>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</si>
  <si>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</si>
  <si>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</si>
  <si>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</si>
  <si>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</si>
  <si>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</si>
  <si>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</si>
  <si>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</si>
  <si>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</si>
  <si>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</si>
  <si>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</si>
  <si>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</si>
  <si>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</si>
  <si>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</si>
  <si>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</si>
  <si>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</si>
  <si>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</si>
  <si>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</si>
  <si>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</si>
  <si>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</si>
  <si>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</si>
  <si>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</si>
  <si>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</si>
  <si>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</si>
  <si>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</si>
  <si>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</si>
  <si>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</si>
  <si>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</si>
  <si>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</si>
  <si>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</si>
  <si>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</si>
  <si>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</si>
  <si>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</si>
  <si>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</si>
  <si>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</si>
  <si>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</si>
  <si>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</si>
  <si>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</si>
  <si>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</si>
  <si>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</si>
  <si>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</si>
  <si>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</si>
  <si>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</si>
  <si>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</si>
  <si>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</si>
  <si>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</si>
  <si>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</si>
  <si>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</si>
  <si>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</si>
  <si>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</si>
  <si>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</si>
  <si>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</si>
  <si>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</si>
  <si>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</si>
  <si>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</si>
  <si>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</si>
  <si>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</si>
  <si>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</si>
  <si>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</si>
  <si>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</si>
  <si>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</si>
  <si>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</si>
  <si>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</si>
  <si>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</si>
  <si>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</si>
  <si>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</si>
  <si>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</si>
  <si>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</si>
  <si>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</si>
  <si>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</si>
  <si>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</si>
  <si>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</si>
  <si>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</si>
  <si>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</si>
  <si>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</si>
  <si>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</si>
  <si>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</si>
  <si>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</si>
  <si>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</si>
  <si>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</si>
  <si>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</si>
  <si>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</si>
  <si>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</si>
  <si>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</si>
  <si>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</si>
  <si>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</si>
  <si>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</si>
  <si>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</si>
  <si>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</si>
  <si>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</si>
  <si>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</si>
  <si>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</si>
  <si>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</si>
  <si>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</si>
  <si>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</si>
  <si>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</si>
  <si>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</si>
  <si>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</si>
  <si>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</si>
  <si>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</si>
  <si>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</si>
  <si>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</si>
  <si>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</si>
  <si>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</si>
  <si>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</si>
  <si>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</si>
  <si>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</si>
  <si>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</si>
  <si>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</si>
  <si>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</si>
  <si>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</si>
  <si>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</si>
  <si>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</si>
  <si>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</si>
  <si>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</si>
  <si>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</si>
  <si>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</si>
  <si>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</si>
  <si>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</si>
  <si>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</si>
  <si>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</si>
  <si>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</si>
  <si>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</si>
  <si>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</si>
  <si>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</si>
  <si>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</si>
  <si>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</si>
  <si>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</si>
  <si>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</si>
  <si>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</si>
  <si>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</si>
  <si>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</si>
  <si>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</si>
  <si>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</si>
  <si>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</si>
  <si>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</si>
  <si>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</si>
  <si>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</si>
  <si>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</si>
  <si>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</si>
  <si>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</si>
  <si>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</si>
  <si>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</si>
  <si>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</si>
  <si>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</si>
  <si>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</si>
  <si>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</si>
  <si>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</si>
  <si>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</si>
  <si>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</si>
  <si>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</si>
  <si>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</si>
  <si>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</si>
  <si>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</si>
  <si>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</si>
  <si>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</si>
  <si>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</si>
  <si>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</si>
  <si>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</si>
  <si>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</si>
  <si>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</si>
  <si>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</si>
  <si>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</si>
  <si>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</si>
  <si>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</si>
  <si>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</si>
  <si>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</si>
  <si>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</si>
  <si>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</si>
  <si>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</si>
  <si>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</si>
  <si>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</si>
  <si>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</si>
  <si>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</si>
  <si>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</si>
  <si>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</si>
  <si>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</si>
  <si>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</si>
  <si>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</si>
  <si>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</si>
  <si>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</si>
  <si>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</si>
  <si>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</si>
  <si>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</si>
  <si>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</si>
  <si>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</si>
  <si>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</si>
  <si>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</si>
  <si>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</si>
  <si>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</si>
  <si>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</si>
  <si>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</si>
  <si>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</si>
  <si>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</si>
  <si>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</si>
  <si>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</si>
  <si>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</si>
  <si>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</si>
  <si>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</si>
  <si>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</si>
  <si>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</si>
  <si>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</si>
  <si>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</si>
  <si>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</si>
  <si>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</si>
  <si>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</si>
  <si>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</si>
  <si>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</si>
  <si>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</si>
  <si>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</si>
  <si>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</si>
  <si>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</si>
  <si>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</si>
  <si>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</si>
  <si>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</si>
  <si>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</si>
  <si>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</si>
  <si>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</si>
  <si>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</si>
  <si>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</si>
  <si>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</si>
  <si>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</si>
  <si>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</si>
  <si>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</si>
  <si>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</si>
  <si>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</si>
  <si>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</si>
  <si>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</si>
  <si>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</si>
  <si>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</si>
  <si>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</si>
  <si>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</si>
  <si>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</si>
  <si>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</si>
  <si>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</si>
  <si>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</si>
  <si>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</si>
  <si>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</si>
  <si>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</si>
  <si>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</si>
  <si>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</si>
  <si>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</si>
  <si>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</si>
  <si>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</si>
  <si>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</si>
  <si>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</si>
  <si>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</si>
  <si>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</si>
  <si>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</si>
  <si>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</si>
  <si>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</si>
  <si>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</si>
  <si>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</si>
  <si>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</si>
  <si>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</si>
  <si>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</si>
  <si>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</si>
  <si>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</si>
  <si>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</si>
  <si>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</si>
  <si>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</si>
  <si>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</si>
  <si>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</si>
  <si>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</si>
  <si>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</si>
  <si>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</si>
  <si>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</si>
  <si>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</si>
  <si>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</si>
  <si>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</si>
  <si>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</si>
  <si>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</si>
  <si>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</si>
  <si>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</si>
  <si>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</si>
  <si>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</si>
  <si>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</si>
  <si>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</si>
  <si>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</si>
  <si>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</si>
  <si>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</si>
  <si>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</si>
  <si>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</si>
  <si>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</si>
  <si>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</si>
  <si>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</si>
  <si>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</si>
  <si>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</si>
  <si>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</si>
  <si>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</si>
  <si>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</si>
  <si>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</si>
  <si>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</si>
  <si>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</si>
  <si>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</si>
  <si>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</si>
  <si>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</si>
  <si>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</si>
  <si>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</si>
  <si>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</si>
  <si>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</si>
  <si>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</si>
  <si>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</si>
  <si>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</si>
  <si>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</si>
  <si>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</si>
  <si>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</si>
  <si>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</si>
  <si>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</si>
  <si>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</si>
  <si>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</si>
  <si>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</si>
  <si>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</si>
  <si>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</si>
  <si>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</si>
  <si>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</si>
  <si>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</si>
  <si>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</si>
  <si>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</si>
  <si>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</si>
  <si>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</si>
  <si>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</si>
  <si>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</si>
  <si>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</si>
  <si>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</si>
  <si>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</si>
  <si>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</si>
  <si>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</si>
  <si>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</si>
  <si>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</si>
  <si>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</si>
  <si>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</si>
  <si>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</si>
  <si>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</si>
  <si>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</si>
  <si>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</si>
  <si>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</si>
  <si>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</si>
  <si>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</si>
  <si>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</si>
  <si>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</si>
  <si>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</si>
  <si>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</si>
  <si>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</si>
  <si>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</si>
  <si>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</si>
  <si>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</si>
  <si>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</si>
  <si>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</si>
  <si>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</si>
  <si>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</si>
  <si>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</si>
  <si>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</si>
  <si>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</si>
  <si>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</si>
  <si>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</si>
  <si>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</si>
  <si>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</si>
  <si>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</si>
  <si>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</si>
  <si>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</si>
  <si>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</si>
  <si>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</si>
  <si>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</si>
  <si>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</si>
  <si>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</si>
  <si>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</si>
  <si>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</si>
  <si>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</si>
  <si>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</si>
  <si>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</si>
  <si>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</si>
  <si>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</si>
  <si>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</si>
  <si>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</si>
  <si>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</si>
  <si>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</si>
  <si>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</si>
  <si>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</si>
  <si>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</si>
  <si>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</si>
  <si>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</si>
  <si>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</si>
  <si>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</si>
  <si>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</si>
  <si>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</si>
  <si>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</si>
  <si>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</si>
  <si>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</si>
  <si>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</si>
  <si>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</si>
  <si>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</si>
  <si>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</si>
  <si>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</si>
  <si>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</si>
  <si>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</si>
  <si>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</si>
  <si>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</si>
  <si>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</si>
  <si>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</si>
  <si>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</si>
  <si>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</si>
  <si>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</si>
  <si>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</si>
  <si>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</si>
  <si>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</si>
  <si>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</si>
  <si>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</si>
  <si>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</si>
  <si>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</si>
  <si>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</si>
  <si>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</si>
  <si>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</si>
  <si>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</si>
  <si>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</si>
  <si>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</si>
  <si>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</si>
  <si>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</si>
  <si>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</si>
  <si>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</si>
  <si>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</si>
  <si>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</si>
  <si>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</si>
  <si>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</si>
  <si>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</si>
  <si>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</si>
  <si>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</si>
  <si>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</si>
  <si>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</si>
  <si>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</si>
  <si>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</si>
  <si>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</si>
  <si>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</si>
  <si>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</si>
  <si>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</si>
  <si>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</si>
  <si>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</si>
  <si>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</si>
  <si>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</si>
  <si>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</si>
  <si>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</si>
  <si>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</si>
  <si>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</si>
  <si>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</si>
  <si>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</si>
  <si>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</si>
  <si>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</si>
  <si>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</si>
  <si>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</si>
  <si>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</si>
  <si>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</si>
  <si>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</si>
  <si>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</si>
  <si>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</si>
  <si>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</si>
  <si>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</si>
  <si>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</si>
  <si>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</si>
  <si>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</si>
  <si>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</si>
  <si>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</si>
  <si>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</si>
  <si>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</si>
  <si>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</si>
  <si>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</si>
  <si>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</si>
  <si>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</si>
  <si>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</si>
  <si>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</si>
  <si>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</si>
  <si>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</si>
  <si>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</si>
  <si>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</si>
  <si>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</si>
  <si>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</si>
  <si>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</si>
  <si>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</si>
  <si>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</si>
  <si>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</si>
  <si>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</si>
  <si>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</si>
  <si>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</si>
  <si>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</si>
  <si>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</si>
  <si>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</si>
  <si>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</si>
  <si>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</si>
  <si>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</si>
  <si>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</si>
  <si>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</si>
  <si>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</si>
  <si>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</si>
  <si>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</si>
  <si>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</si>
  <si>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</si>
  <si>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</si>
  <si>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</si>
  <si>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</si>
  <si>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</si>
  <si>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</si>
  <si>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</si>
  <si>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</si>
  <si>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</si>
  <si>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</si>
  <si>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</si>
  <si>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</si>
  <si>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</si>
  <si>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</si>
  <si>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</si>
  <si>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</si>
  <si>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</si>
  <si>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</si>
  <si>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</si>
  <si>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</si>
  <si>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</si>
  <si>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</si>
  <si>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</si>
  <si>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</si>
  <si>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</si>
  <si>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</si>
  <si>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</si>
  <si>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</si>
  <si>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</si>
  <si>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</si>
  <si>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</si>
  <si>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</si>
  <si>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</si>
  <si>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</si>
  <si>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</si>
  <si>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</si>
  <si>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</si>
  <si>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</si>
  <si>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</si>
  <si>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</si>
  <si>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</si>
  <si>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</si>
  <si>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</si>
  <si>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</si>
  <si>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</si>
  <si>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</si>
  <si>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</si>
  <si>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</si>
  <si>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</si>
  <si>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</si>
  <si>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</si>
  <si>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</si>
  <si>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</si>
  <si>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</si>
  <si>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</si>
  <si>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</si>
  <si>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</si>
  <si>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</si>
  <si>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</si>
  <si>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</si>
  <si>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</si>
  <si>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</si>
  <si>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</si>
  <si>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</si>
  <si>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</si>
  <si>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</si>
  <si>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</si>
  <si>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</si>
  <si>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</si>
  <si>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</si>
  <si>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</si>
  <si>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</si>
  <si>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</si>
  <si>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</si>
  <si>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</si>
  <si>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</si>
  <si>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</si>
  <si>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</si>
  <si>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</si>
  <si>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</si>
  <si>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</si>
  <si>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</si>
  <si>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</si>
  <si>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</si>
  <si>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</si>
  <si>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</si>
  <si>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</si>
  <si>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</si>
  <si>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</si>
  <si>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</si>
  <si>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</si>
  <si>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</si>
  <si>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</si>
  <si>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</si>
  <si>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</si>
  <si>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</si>
  <si>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</si>
  <si>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</si>
  <si>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</si>
  <si>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</si>
  <si>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</si>
  <si>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</si>
  <si>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</si>
  <si>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</si>
  <si>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</si>
  <si>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</si>
  <si>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</si>
  <si>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</si>
  <si>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</si>
  <si>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</si>
  <si>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</si>
  <si>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</si>
  <si>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</si>
  <si>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</si>
  <si>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</si>
  <si>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</si>
  <si>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</si>
  <si>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</si>
  <si>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</si>
  <si>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</si>
  <si>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</si>
  <si>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</si>
  <si>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</si>
  <si>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</si>
  <si>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</si>
  <si>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</si>
  <si>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</si>
  <si>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</si>
  <si>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</si>
  <si>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</si>
  <si>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</si>
  <si>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</si>
  <si>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</si>
  <si>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</si>
  <si>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</si>
  <si>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</si>
  <si>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</si>
  <si>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</si>
  <si>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</si>
  <si>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</si>
  <si>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</si>
  <si>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</si>
  <si>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</si>
  <si>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</si>
  <si>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</si>
  <si>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</si>
  <si>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</si>
  <si>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</si>
  <si>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</si>
  <si>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</si>
  <si>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</si>
  <si>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</si>
  <si>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</si>
  <si>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</si>
  <si>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</si>
  <si>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</si>
  <si>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</si>
  <si>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</si>
  <si>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</si>
  <si>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</si>
  <si>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</si>
  <si>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</si>
  <si>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</si>
  <si>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</si>
  <si>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</si>
  <si>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</si>
  <si>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</si>
  <si>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</si>
  <si>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</si>
  <si>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</si>
  <si>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</si>
  <si>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</si>
  <si>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</si>
  <si>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</si>
  <si>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</si>
  <si>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</si>
  <si>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</si>
  <si>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</si>
  <si>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</si>
  <si>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</si>
  <si>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</si>
  <si>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</si>
  <si>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</si>
  <si>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</si>
  <si>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</si>
  <si>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</si>
  <si>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</si>
  <si>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</si>
  <si>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</si>
  <si>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</si>
  <si>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</si>
  <si>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</si>
  <si>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</si>
  <si>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</si>
  <si>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</si>
  <si>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</si>
  <si>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</si>
  <si>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</si>
  <si>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</si>
  <si>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</si>
  <si>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</si>
  <si>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</si>
  <si>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</si>
  <si>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</si>
  <si>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</si>
  <si>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</si>
  <si>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</si>
  <si>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</si>
  <si>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</si>
  <si>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</si>
  <si>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</si>
  <si>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</si>
  <si>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</si>
  <si>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</si>
  <si>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</si>
  <si>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</si>
  <si>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</si>
  <si>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</si>
  <si>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</si>
  <si>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</si>
  <si>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</si>
  <si>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</si>
  <si>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</si>
  <si>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</si>
  <si>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</si>
  <si>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</si>
  <si>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</si>
  <si>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</si>
  <si>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</si>
  <si>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</si>
  <si>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</si>
  <si>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</si>
  <si>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</si>
  <si>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</si>
  <si>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</si>
  <si>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</si>
  <si>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</si>
  <si>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</si>
  <si>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</si>
  <si>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</si>
  <si>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</si>
  <si>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</si>
  <si>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</si>
  <si>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</si>
  <si>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</si>
  <si>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</si>
  <si>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</si>
  <si>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</si>
  <si>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</si>
  <si>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</si>
  <si>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</si>
  <si>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</si>
  <si>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</si>
  <si>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</si>
  <si>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</si>
  <si>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</si>
  <si>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</si>
  <si>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</si>
  <si>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</si>
  <si>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</si>
  <si>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</si>
  <si>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</si>
  <si>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</si>
  <si>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</si>
  <si>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</si>
  <si>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</si>
  <si>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</si>
  <si>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</si>
  <si>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</si>
  <si>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</si>
  <si>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</si>
  <si>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</si>
  <si>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</si>
  <si>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</si>
  <si>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</si>
  <si>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</si>
  <si>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</si>
  <si>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</si>
  <si>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</si>
  <si>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</si>
  <si>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</si>
  <si>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</si>
  <si>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</si>
  <si>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</si>
  <si>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</si>
  <si>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</si>
  <si>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</si>
  <si>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</si>
  <si>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</si>
  <si>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</si>
  <si>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</si>
  <si>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</si>
  <si>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</si>
  <si>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</si>
  <si>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</si>
  <si>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</si>
  <si>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</si>
  <si>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</si>
  <si>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</si>
  <si>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</si>
  <si>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</si>
  <si>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</si>
  <si>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</si>
  <si>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</si>
  <si>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</si>
  <si>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</si>
  <si>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</si>
  <si>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</si>
  <si>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</si>
  <si>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</si>
  <si>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</si>
  <si>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</si>
  <si>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</si>
  <si>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</si>
  <si>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</si>
  <si>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</si>
  <si>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</si>
  <si>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</si>
  <si>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</si>
  <si>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</si>
  <si>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</si>
  <si>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</si>
  <si>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</si>
  <si>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</si>
  <si>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</si>
  <si>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</si>
  <si>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</si>
  <si>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</si>
  <si>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</si>
  <si>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</si>
  <si>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</si>
  <si>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</si>
  <si>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</si>
  <si>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</si>
  <si>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</si>
  <si>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</si>
  <si>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</si>
  <si>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</si>
  <si>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</si>
  <si>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</si>
  <si>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</si>
  <si>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</si>
  <si>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</si>
  <si>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</si>
  <si>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</si>
  <si>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</si>
  <si>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</si>
  <si>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</si>
  <si>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</si>
  <si>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</si>
  <si>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</si>
  <si>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</si>
  <si>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</si>
  <si>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</si>
  <si>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</si>
  <si>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</si>
  <si>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</si>
  <si>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</si>
  <si>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</si>
  <si>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</si>
  <si>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</si>
  <si>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</si>
  <si>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</si>
  <si>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</si>
  <si>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</si>
  <si>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</si>
  <si>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</si>
  <si>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</si>
  <si>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</si>
  <si>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</si>
  <si>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</si>
  <si>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</si>
  <si>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</si>
  <si>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</si>
  <si>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</si>
  <si>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</si>
  <si>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</si>
  <si>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</si>
  <si>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</si>
  <si>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</si>
  <si>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</si>
  <si>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</si>
  <si>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</si>
  <si>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</si>
  <si>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</si>
  <si>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</si>
  <si>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</si>
  <si>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</si>
  <si>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</si>
  <si>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</si>
  <si>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</si>
  <si>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</si>
  <si>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</si>
  <si>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</si>
  <si>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</si>
  <si>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</si>
  <si>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</si>
  <si>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</si>
  <si>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</si>
  <si>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</si>
  <si>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</si>
  <si>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</si>
  <si>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</si>
  <si>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</si>
  <si>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</si>
  <si>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</si>
  <si>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</si>
  <si>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</si>
  <si>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</si>
  <si>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</si>
  <si>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</si>
  <si>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</si>
  <si>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</si>
  <si>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</si>
  <si>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</si>
  <si>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</si>
  <si>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</si>
  <si>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</si>
  <si>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</si>
  <si>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</si>
  <si>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</si>
  <si>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</si>
  <si>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</si>
  <si>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</si>
  <si>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</si>
  <si>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</si>
  <si>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</si>
  <si>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</si>
  <si>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</si>
  <si>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</si>
  <si>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</si>
  <si>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</si>
  <si>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</si>
  <si>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</si>
  <si>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</si>
  <si>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</si>
  <si>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</si>
  <si>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</si>
  <si>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</si>
  <si>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</si>
  <si>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</si>
  <si>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</si>
  <si>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</si>
  <si>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</si>
  <si>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</si>
  <si>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</si>
  <si>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</si>
  <si>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</si>
  <si>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</si>
  <si>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</si>
  <si>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</si>
  <si>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</si>
  <si>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</si>
  <si>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</si>
  <si>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</si>
  <si>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</si>
  <si>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</si>
  <si>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</si>
  <si>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</si>
  <si>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</si>
  <si>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</si>
  <si>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</si>
  <si>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</si>
  <si>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</si>
  <si>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</si>
  <si>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</si>
  <si>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</si>
  <si>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</si>
  <si>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</si>
  <si>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</si>
  <si>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</si>
  <si>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</si>
  <si>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</si>
  <si>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</si>
  <si>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</si>
  <si>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</si>
  <si>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</si>
  <si>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</si>
  <si>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</si>
  <si>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</si>
  <si>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</si>
  <si>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</si>
  <si>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</si>
  <si>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</si>
  <si>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</si>
  <si>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</si>
  <si>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</si>
  <si>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</si>
  <si>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</si>
  <si>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</si>
  <si>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</si>
  <si>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</si>
  <si>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</si>
  <si>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</si>
  <si>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</si>
  <si>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</si>
  <si>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</si>
  <si>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</si>
  <si>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</si>
  <si>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</si>
  <si>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</si>
  <si>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</si>
  <si>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</si>
  <si>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</si>
  <si>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</si>
  <si>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</si>
  <si>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</si>
  <si>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</si>
  <si>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</si>
  <si>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</si>
  <si>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</si>
  <si>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</si>
  <si>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</si>
  <si>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</si>
  <si>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</si>
  <si>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</si>
  <si>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</si>
  <si>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</si>
  <si>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</si>
  <si>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</si>
  <si>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</si>
  <si>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</si>
  <si>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</si>
  <si>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</si>
  <si>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</si>
  <si>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</si>
  <si>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</si>
  <si>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</si>
  <si>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</si>
  <si>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</si>
  <si>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</si>
  <si>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</si>
  <si>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</si>
  <si>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</si>
  <si>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</si>
  <si>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</si>
  <si>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</si>
  <si>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</si>
  <si>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</si>
  <si>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</si>
  <si>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</si>
  <si>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</si>
  <si>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</si>
  <si>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</si>
  <si>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</si>
  <si>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</si>
  <si>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</si>
  <si>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</si>
  <si>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</si>
  <si>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</si>
  <si>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</si>
  <si>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</si>
  <si>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</si>
  <si>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</si>
  <si>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</si>
  <si>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</si>
  <si>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</si>
  <si>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</si>
  <si>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</si>
  <si>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</si>
  <si>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</si>
  <si>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</si>
  <si>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</si>
  <si>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</si>
  <si>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</si>
  <si>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</si>
  <si>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</si>
  <si>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</si>
  <si>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</si>
  <si>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</si>
  <si>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</si>
  <si>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</si>
  <si>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</si>
  <si>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</si>
  <si>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</si>
  <si>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</si>
  <si>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</si>
  <si>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</si>
  <si>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</si>
  <si>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</si>
  <si>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</si>
  <si>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</si>
  <si>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</si>
  <si>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</si>
  <si>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</si>
  <si>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</si>
  <si>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</si>
  <si>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</si>
  <si>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</si>
  <si>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</si>
  <si>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</si>
  <si>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</si>
  <si>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</si>
  <si>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</si>
  <si>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</si>
  <si>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</si>
  <si>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</si>
  <si>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</si>
  <si>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</si>
  <si>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</si>
  <si>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</si>
  <si>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</si>
  <si>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</si>
  <si>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</si>
  <si>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</si>
  <si>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</si>
  <si>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</si>
  <si>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</si>
  <si>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</si>
  <si>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</si>
  <si>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</si>
  <si>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</si>
  <si>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</si>
  <si>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</si>
  <si>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</si>
  <si>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</si>
  <si>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</si>
  <si>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</si>
  <si>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</si>
  <si>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</si>
  <si>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</si>
  <si>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</si>
  <si>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</si>
  <si>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</si>
  <si>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</si>
  <si>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</si>
  <si>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</si>
  <si>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</si>
  <si>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</si>
  <si>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</si>
  <si>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</si>
  <si>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</si>
  <si>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</si>
  <si>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</si>
  <si>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</si>
  <si>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</si>
  <si>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</si>
  <si>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</si>
  <si>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</si>
  <si>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</si>
  <si>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</si>
  <si>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</si>
  <si>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</si>
  <si>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</si>
  <si>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</si>
  <si>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</si>
  <si>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</si>
  <si>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</si>
  <si>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</si>
  <si>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</si>
  <si>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</si>
  <si>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</si>
  <si>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</si>
  <si>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</si>
  <si>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</si>
  <si>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</si>
  <si>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</si>
  <si>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</si>
  <si>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</si>
  <si>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</si>
  <si>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</si>
  <si>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</si>
  <si>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</si>
  <si>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</si>
  <si>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</si>
  <si>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</si>
  <si>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</si>
  <si>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</si>
  <si>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</si>
  <si>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</si>
  <si>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</si>
  <si>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</si>
  <si>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</si>
  <si>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</si>
  <si>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</si>
  <si>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</si>
  <si>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</si>
  <si>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</si>
  <si>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</si>
  <si>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</si>
  <si>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</si>
  <si>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</si>
  <si>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</si>
  <si>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</si>
  <si>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</si>
  <si>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</si>
  <si>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</si>
  <si>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</si>
  <si>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</si>
  <si>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</si>
  <si>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</si>
  <si>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</si>
  <si>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</si>
  <si>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</si>
  <si>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</si>
  <si>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</si>
  <si>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</si>
  <si>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</si>
  <si>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</si>
  <si>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</si>
  <si>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</si>
  <si>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</si>
  <si>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</si>
  <si>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</si>
  <si>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</si>
  <si>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</si>
  <si>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</si>
  <si>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</si>
  <si>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</si>
  <si>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</si>
  <si>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</si>
  <si>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</si>
  <si>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</si>
  <si>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</si>
  <si>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</si>
  <si>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</si>
  <si>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</si>
  <si>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</si>
  <si>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</si>
  <si>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</si>
  <si>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</si>
  <si>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</si>
  <si>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</si>
  <si>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</si>
  <si>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</si>
  <si>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</si>
  <si>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</si>
  <si>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</si>
  <si>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</si>
  <si>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</si>
  <si>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</si>
  <si>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</si>
  <si>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</si>
  <si>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</si>
  <si>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</si>
  <si>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</si>
  <si>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</si>
  <si>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</si>
  <si>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</si>
  <si>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</si>
  <si>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</si>
  <si>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</si>
  <si>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</si>
  <si>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</si>
  <si>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</si>
  <si>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</si>
  <si>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</si>
  <si>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</si>
  <si>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</si>
  <si>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</si>
  <si>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</si>
  <si>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</si>
  <si>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</si>
  <si>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</si>
  <si>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</si>
  <si>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</si>
  <si>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</si>
  <si>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</si>
  <si>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</si>
  <si>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</si>
  <si>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</si>
  <si>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</si>
  <si>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</si>
  <si>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</si>
  <si>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</si>
  <si>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</si>
  <si>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</si>
  <si>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</si>
  <si>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</si>
  <si>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</si>
  <si>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</si>
  <si>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</si>
  <si>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</si>
  <si>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</si>
  <si>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</si>
  <si>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</si>
  <si>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</si>
  <si>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</si>
  <si>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</si>
  <si>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</si>
  <si>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</si>
  <si>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</si>
  <si>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</si>
  <si>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</si>
  <si>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</si>
  <si>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</si>
  <si>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</si>
  <si>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</si>
  <si>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</si>
  <si>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</si>
  <si>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</si>
  <si>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</si>
  <si>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</si>
  <si>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</si>
  <si>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</si>
  <si>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</si>
  <si>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</si>
  <si>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</si>
  <si>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</si>
  <si>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</si>
  <si>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</si>
  <si>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</si>
  <si>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</si>
  <si>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</si>
  <si>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</si>
  <si>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</si>
  <si>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</si>
  <si>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</si>
  <si>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</si>
  <si>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</si>
  <si>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</si>
  <si>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</si>
  <si>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</si>
  <si>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</si>
  <si>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</si>
  <si>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</si>
  <si>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</si>
  <si>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</si>
  <si>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</si>
  <si>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</si>
  <si>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</si>
  <si>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</si>
  <si>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</si>
  <si>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</si>
  <si>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</si>
  <si>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</si>
  <si>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</si>
  <si>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</si>
  <si>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</si>
  <si>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</si>
  <si>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</si>
  <si>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</si>
  <si>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</si>
  <si>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</si>
  <si>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</si>
  <si>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</si>
  <si>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</si>
  <si>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</si>
  <si>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</si>
  <si>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</si>
  <si>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</si>
  <si>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</si>
  <si>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</si>
  <si>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</si>
  <si>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</si>
  <si>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</si>
  <si>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</si>
  <si>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</si>
  <si>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</si>
  <si>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</si>
  <si>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</si>
  <si>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</si>
  <si>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</si>
  <si>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</si>
  <si>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</si>
  <si>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</si>
  <si>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</si>
  <si>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</si>
  <si>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</si>
  <si>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</si>
  <si>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</si>
  <si>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</si>
  <si>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</si>
  <si>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</si>
  <si>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</si>
  <si>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</si>
  <si>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</si>
  <si>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</si>
  <si>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</si>
  <si>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</si>
  <si>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</si>
  <si>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</si>
  <si>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</si>
  <si>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</si>
  <si>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</si>
  <si>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</si>
  <si>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</si>
  <si>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</si>
  <si>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</si>
  <si>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</si>
  <si>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</si>
  <si>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</si>
  <si>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</si>
  <si>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</si>
  <si>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</si>
  <si>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</si>
  <si>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</si>
  <si>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</si>
  <si>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</si>
  <si>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</si>
  <si>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</si>
  <si>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</si>
  <si>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</si>
  <si>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</si>
  <si>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</si>
  <si>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</si>
  <si>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</si>
  <si>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</si>
  <si>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</si>
  <si>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</si>
  <si>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</si>
  <si>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</si>
  <si>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</si>
  <si>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</si>
  <si>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</si>
  <si>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</si>
  <si>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</si>
  <si>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</si>
  <si>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</si>
  <si>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</si>
  <si>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</si>
  <si>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</si>
  <si>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</si>
  <si>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</si>
  <si>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</si>
  <si>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</si>
  <si>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</si>
  <si>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</si>
  <si>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</si>
  <si>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</si>
  <si>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</si>
  <si>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</si>
  <si>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</si>
  <si>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</si>
  <si>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</si>
  <si>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</si>
  <si>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</si>
  <si>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</si>
  <si>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</si>
  <si>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</si>
  <si>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</si>
  <si>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</si>
  <si>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</si>
  <si>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</si>
  <si>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</si>
  <si>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</si>
  <si>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</si>
  <si>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</si>
  <si>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</si>
  <si>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</si>
  <si>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</si>
  <si>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</si>
  <si>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</si>
  <si>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</si>
  <si>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</si>
  <si>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</si>
  <si>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</si>
  <si>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</si>
  <si>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</si>
  <si>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</si>
  <si>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</si>
  <si>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</si>
  <si>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</si>
  <si>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</si>
  <si>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</si>
  <si>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</si>
  <si>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</si>
  <si>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</si>
  <si>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</si>
  <si>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</si>
  <si>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</si>
  <si>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</si>
  <si>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</si>
  <si>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</si>
  <si>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</si>
  <si>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</si>
  <si>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</si>
  <si>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</si>
  <si>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</si>
  <si>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</si>
  <si>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</si>
  <si>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</si>
  <si>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</si>
  <si>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</si>
  <si>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</si>
  <si>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</si>
  <si>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</si>
  <si>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</si>
  <si>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</si>
  <si>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</si>
  <si>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</si>
  <si>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</si>
  <si>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</si>
  <si>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</si>
  <si>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</si>
  <si>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</si>
  <si>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</si>
  <si>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</si>
  <si>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</si>
  <si>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</si>
  <si>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</si>
  <si>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</si>
  <si>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</si>
  <si>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</si>
  <si>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</si>
  <si>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</si>
  <si>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</si>
  <si>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</si>
  <si>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</si>
  <si>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</si>
  <si>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</si>
  <si>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</si>
  <si>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</si>
  <si>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</si>
  <si>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</si>
  <si>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</si>
  <si>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</si>
  <si>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</si>
  <si>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</si>
  <si>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</si>
  <si>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</si>
  <si>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</si>
  <si>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</si>
  <si>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</si>
  <si>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</si>
  <si>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</si>
  <si>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</si>
  <si>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</si>
  <si>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</si>
  <si>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</si>
  <si>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</si>
  <si>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</si>
  <si>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</si>
  <si>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</si>
  <si>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</si>
  <si>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</si>
  <si>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</si>
  <si>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</si>
  <si>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</si>
  <si>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</si>
  <si>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</si>
  <si>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</si>
  <si>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</si>
  <si>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</si>
  <si>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</si>
  <si>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</si>
  <si>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</si>
  <si>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</si>
  <si>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</si>
  <si>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</si>
  <si>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</si>
  <si>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</si>
  <si>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</si>
  <si>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</si>
  <si>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</si>
  <si>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</si>
  <si>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</si>
  <si>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</si>
  <si>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</si>
  <si>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</si>
  <si>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</si>
  <si>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</si>
  <si>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</si>
  <si>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</si>
  <si>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</si>
  <si>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</si>
  <si>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</si>
  <si>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</si>
  <si>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</si>
  <si>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</si>
  <si>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</si>
  <si>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</si>
  <si>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</si>
  <si>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</si>
  <si>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</si>
  <si>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</si>
  <si>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</si>
  <si>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</si>
  <si>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</si>
  <si>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</si>
  <si>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</si>
  <si>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</si>
  <si>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</si>
  <si>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</si>
  <si>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</si>
  <si>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</si>
  <si>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</si>
  <si>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</si>
  <si>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</si>
  <si>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</si>
  <si>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</si>
  <si>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</si>
  <si>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</si>
  <si>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</si>
  <si>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</si>
  <si>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</si>
  <si>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</si>
  <si>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</si>
  <si>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</si>
  <si>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</si>
  <si>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</si>
  <si>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</si>
  <si>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</si>
  <si>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</si>
  <si>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</si>
  <si>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</si>
  <si>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</si>
  <si>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</si>
  <si>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</si>
  <si>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</si>
  <si>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</si>
  <si>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</si>
  <si>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</si>
  <si>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</si>
  <si>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</si>
  <si>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</si>
  <si>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</si>
  <si>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</si>
  <si>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</si>
  <si>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</si>
  <si>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</si>
  <si>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</si>
  <si>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</si>
  <si>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</si>
  <si>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</si>
  <si>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</si>
  <si>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</si>
  <si>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</si>
  <si>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</si>
  <si>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</si>
  <si>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</si>
  <si>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</si>
  <si>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</si>
  <si>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</si>
  <si>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</si>
  <si>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</si>
  <si>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</si>
  <si>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</si>
  <si>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</si>
  <si>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</si>
  <si>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</si>
  <si>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</si>
  <si>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</si>
  <si>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</si>
  <si>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</si>
  <si>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</si>
  <si>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</si>
  <si>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</si>
  <si>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</si>
  <si>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</si>
  <si>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</si>
  <si>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</si>
  <si>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</si>
  <si>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</si>
  <si>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</si>
  <si>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</si>
  <si>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</si>
  <si>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</si>
  <si>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</si>
  <si>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</si>
  <si>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</si>
  <si>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</si>
  <si>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</si>
  <si>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</si>
  <si>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</si>
  <si>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</si>
  <si>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</si>
  <si>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</si>
  <si>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</si>
  <si>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</si>
  <si>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</si>
  <si>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</si>
  <si>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</si>
  <si>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</si>
  <si>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</si>
  <si>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</si>
  <si>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</si>
  <si>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</si>
  <si>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</si>
  <si>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</si>
  <si>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</si>
  <si>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</si>
  <si>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</si>
  <si>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</si>
  <si>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</si>
  <si>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</si>
  <si>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</si>
  <si>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</si>
  <si>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</si>
  <si>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</si>
  <si>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</si>
  <si>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</si>
  <si>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</si>
  <si>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</si>
  <si>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</si>
  <si>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</si>
  <si>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</si>
  <si>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</si>
  <si>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</si>
  <si>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</si>
  <si>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</si>
  <si>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</si>
  <si>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</si>
  <si>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</si>
  <si>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</si>
  <si>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</si>
  <si>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</si>
  <si>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</si>
  <si>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</si>
  <si>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</si>
  <si>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</si>
  <si>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</si>
  <si>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</si>
  <si>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</si>
  <si>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</si>
  <si>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</si>
  <si>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</si>
  <si>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</si>
  <si>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</si>
  <si>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</si>
  <si>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</si>
  <si>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</si>
  <si>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</si>
  <si>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</si>
  <si>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</si>
  <si>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</si>
  <si>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</si>
  <si>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</si>
  <si>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</si>
  <si>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</si>
  <si>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</si>
  <si>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</si>
  <si>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</si>
  <si>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</si>
  <si>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</si>
  <si>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</si>
  <si>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</si>
  <si>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</si>
  <si>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</si>
  <si>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</si>
  <si>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</si>
  <si>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</si>
  <si>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</si>
  <si>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</si>
  <si>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</si>
  <si>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</si>
  <si>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</si>
  <si>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</si>
  <si>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</si>
  <si>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</si>
  <si>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</si>
  <si>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</si>
  <si>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</si>
  <si>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</si>
  <si>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</si>
  <si>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</si>
  <si>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</si>
  <si>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</si>
  <si>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</si>
  <si>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</si>
  <si>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</si>
  <si>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</si>
  <si>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</si>
  <si>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</si>
  <si>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</si>
  <si>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</si>
  <si>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</si>
  <si>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</si>
  <si>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</si>
  <si>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</si>
  <si>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</si>
  <si>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</si>
  <si>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</si>
  <si>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</si>
  <si>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</si>
  <si>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</si>
  <si>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</si>
  <si>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</si>
  <si>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</si>
  <si>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</si>
  <si>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</si>
  <si>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</si>
  <si>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</si>
  <si>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</si>
  <si>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</si>
  <si>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</si>
  <si>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</si>
  <si>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</si>
  <si>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</si>
  <si>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</si>
  <si>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</si>
  <si>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</si>
  <si>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</si>
  <si>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</si>
  <si>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</si>
  <si>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</si>
  <si>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</si>
  <si>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</si>
  <si>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</si>
  <si>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</si>
  <si>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</si>
  <si>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</si>
  <si>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</si>
  <si>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</si>
  <si>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</si>
  <si>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</si>
  <si>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</si>
  <si>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</si>
  <si>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</si>
  <si>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</si>
  <si>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</si>
  <si>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</si>
  <si>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</si>
  <si>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</si>
  <si>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</si>
  <si>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</si>
  <si>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</si>
  <si>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</si>
  <si>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</si>
  <si>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</si>
  <si>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</si>
  <si>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</si>
  <si>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</si>
  <si>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</si>
  <si>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</si>
  <si>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</si>
  <si>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</si>
  <si>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</si>
  <si>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</si>
  <si>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</si>
  <si>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</si>
  <si>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</si>
  <si>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</si>
  <si>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</si>
  <si>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</si>
  <si>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</si>
  <si>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</si>
  <si>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</si>
  <si>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</si>
  <si>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</si>
  <si>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</si>
  <si>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</si>
  <si>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</si>
  <si>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</si>
  <si>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</si>
  <si>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</si>
  <si>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</si>
  <si>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</si>
  <si>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</si>
  <si>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</si>
  <si>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</si>
  <si>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</si>
  <si>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</si>
  <si>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</si>
  <si>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</si>
  <si>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</si>
  <si>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</si>
  <si>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</si>
  <si>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</si>
  <si>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</si>
  <si>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</si>
  <si>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</si>
  <si>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</si>
  <si>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</si>
  <si>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</si>
  <si>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</si>
  <si>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</si>
  <si>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</si>
  <si>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</si>
  <si>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</si>
  <si>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</si>
  <si>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</si>
  <si>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</si>
  <si>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</si>
  <si>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</si>
  <si>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</si>
  <si>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</si>
  <si>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</si>
  <si>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</si>
  <si>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</si>
  <si>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</si>
  <si>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</si>
  <si>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</si>
  <si>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</si>
  <si>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</si>
  <si>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</si>
  <si>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</si>
  <si>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</si>
  <si>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</si>
  <si>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</si>
  <si>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</si>
  <si>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</si>
  <si>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</si>
  <si>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</si>
  <si>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</si>
  <si>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</si>
  <si>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</si>
  <si>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</si>
  <si>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</si>
  <si>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</si>
  <si>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</si>
  <si>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</si>
  <si>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</si>
  <si>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</si>
  <si>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</si>
  <si>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</si>
  <si>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</si>
  <si>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</si>
  <si>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</si>
  <si>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</si>
  <si>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</si>
  <si>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</si>
  <si>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</si>
  <si>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</si>
  <si>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</si>
  <si>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</si>
  <si>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</si>
  <si>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</si>
  <si>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</si>
  <si>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</si>
  <si>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</si>
  <si>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</si>
  <si>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</si>
  <si>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</si>
  <si>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</si>
  <si>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</si>
  <si>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</si>
  <si>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</si>
  <si>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</si>
  <si>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</si>
  <si>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</si>
  <si>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</si>
  <si>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</si>
  <si>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</si>
  <si>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</si>
  <si>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</si>
  <si>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</si>
  <si>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</si>
  <si>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</si>
  <si>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</si>
  <si>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</si>
  <si>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</si>
  <si>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</si>
  <si>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</si>
  <si>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</si>
  <si>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</si>
  <si>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</si>
  <si>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</si>
  <si>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</si>
  <si>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</si>
  <si>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</si>
  <si>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</si>
  <si>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</si>
  <si>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</si>
  <si>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</si>
  <si>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</si>
  <si>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</si>
  <si>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</si>
  <si>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</si>
  <si>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</si>
  <si>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</si>
  <si>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</si>
  <si>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</si>
  <si>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</si>
  <si>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</si>
  <si>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</si>
  <si>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</si>
  <si>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</si>
  <si>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</si>
  <si>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</si>
  <si>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</si>
  <si>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</si>
  <si>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</si>
  <si>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</si>
  <si>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</si>
  <si>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</si>
  <si>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</si>
  <si>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</si>
  <si>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</si>
  <si>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</si>
  <si>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</si>
  <si>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</si>
  <si>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</si>
  <si>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</si>
  <si>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</si>
  <si>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</si>
  <si>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</si>
  <si>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</si>
  <si>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</si>
  <si>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</si>
  <si>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</si>
  <si>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</si>
  <si>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</si>
  <si>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</si>
  <si>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</si>
  <si>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</si>
  <si>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</si>
  <si>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</si>
  <si>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</si>
  <si>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</si>
  <si>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</si>
  <si>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</si>
  <si>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</si>
  <si>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</si>
  <si>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</si>
  <si>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</si>
  <si>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</si>
  <si>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</si>
  <si>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</si>
  <si>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</si>
  <si>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</si>
  <si>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</si>
  <si>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</si>
  <si>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</si>
  <si>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</si>
  <si>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</si>
  <si>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</si>
  <si>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</si>
  <si>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</si>
  <si>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</si>
  <si>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</si>
  <si>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</si>
  <si>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</si>
  <si>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</si>
  <si>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</si>
  <si>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</si>
  <si>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</si>
  <si>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</si>
  <si>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</si>
  <si>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</si>
  <si>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</si>
  <si>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</si>
  <si>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</si>
  <si>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</si>
  <si>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</si>
  <si>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</si>
  <si>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</si>
  <si>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</si>
  <si>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</si>
  <si>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</si>
  <si>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</si>
  <si>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</si>
  <si>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</si>
  <si>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</si>
  <si>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</si>
  <si>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</si>
  <si>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</si>
  <si>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</si>
  <si>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</si>
  <si>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</si>
  <si>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</si>
  <si>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</si>
  <si>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</si>
  <si>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</si>
  <si>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</si>
  <si>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</si>
  <si>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</si>
  <si>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</si>
  <si>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</si>
  <si>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</si>
  <si>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</si>
  <si>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</si>
  <si>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</si>
  <si>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</si>
  <si>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</si>
  <si>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</si>
  <si>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</si>
  <si>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</si>
  <si>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</si>
  <si>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</si>
  <si>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</si>
  <si>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</si>
  <si>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</si>
  <si>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</si>
  <si>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</si>
  <si>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</si>
  <si>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</si>
  <si>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</si>
  <si>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</si>
  <si>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</si>
  <si>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</si>
  <si>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</si>
  <si>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</si>
  <si>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</si>
  <si>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</si>
  <si>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</si>
  <si>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</si>
  <si>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</si>
  <si>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</si>
  <si>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</si>
  <si>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</si>
  <si>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</si>
  <si>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</si>
  <si>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</si>
  <si>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</si>
  <si>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</si>
  <si>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</si>
  <si>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</si>
  <si>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</si>
  <si>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</si>
  <si>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</si>
  <si>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</si>
  <si>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</si>
  <si>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</si>
  <si>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</si>
  <si>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</si>
  <si>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</si>
  <si>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</si>
  <si>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</si>
  <si>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</si>
  <si>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</si>
  <si>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</si>
  <si>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</si>
  <si>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</si>
  <si>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</si>
  <si>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</si>
  <si>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</si>
  <si>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</si>
  <si>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</si>
  <si>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</si>
  <si>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</si>
  <si>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</si>
  <si>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</si>
  <si>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</si>
  <si>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</si>
  <si>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</si>
  <si>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</si>
  <si>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</si>
  <si>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</si>
  <si>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</si>
  <si>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</si>
  <si>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</si>
  <si>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</si>
  <si>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</si>
  <si>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</si>
  <si>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</si>
  <si>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</si>
  <si>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</si>
  <si>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</si>
  <si>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</si>
  <si>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</si>
  <si>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</si>
  <si>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</si>
  <si>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</si>
  <si>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</si>
  <si>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</si>
  <si>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</si>
  <si>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</si>
  <si>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</si>
  <si>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</si>
  <si>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</si>
  <si>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</si>
  <si>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</si>
  <si>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</si>
  <si>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</si>
  <si>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</si>
  <si>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</si>
  <si>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</si>
  <si>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</si>
  <si>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</si>
  <si>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</si>
  <si>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</si>
  <si>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</si>
  <si>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</si>
  <si>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</si>
  <si>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</si>
  <si>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</si>
  <si>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</si>
  <si>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</si>
  <si>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</si>
  <si>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</si>
  <si>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</si>
  <si>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</si>
  <si>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</si>
  <si>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</si>
  <si>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</si>
  <si>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</si>
  <si>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</si>
  <si>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</si>
  <si>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</si>
  <si>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</si>
  <si>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</si>
  <si>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</si>
  <si>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</si>
  <si>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</si>
  <si>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</si>
  <si>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</si>
  <si>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</si>
  <si>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</si>
  <si>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</si>
  <si>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</si>
  <si>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</si>
  <si>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</si>
  <si>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</si>
  <si>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</si>
  <si>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</si>
  <si>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</si>
  <si>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</si>
  <si>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</si>
  <si>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</si>
  <si>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</si>
  <si>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</si>
  <si>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</si>
  <si>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</si>
  <si>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</si>
  <si>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</si>
  <si>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</si>
  <si>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</si>
  <si>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</si>
  <si>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</si>
  <si>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</si>
  <si>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</si>
  <si>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</si>
  <si>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</si>
  <si>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</si>
  <si>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</si>
  <si>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</si>
  <si>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</si>
  <si>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</si>
  <si>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</si>
  <si>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</si>
  <si>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</si>
  <si>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</si>
  <si>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</si>
  <si>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</si>
  <si>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</si>
  <si>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</si>
  <si>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</si>
  <si>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</si>
  <si>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</si>
  <si>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</si>
  <si>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</si>
  <si>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</si>
  <si>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</si>
  <si>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</si>
  <si>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</si>
  <si>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</si>
  <si>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</si>
  <si>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</si>
  <si>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</si>
  <si>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</si>
  <si>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</si>
  <si>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</si>
  <si>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</si>
  <si>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</si>
  <si>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</si>
  <si>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</si>
  <si>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</si>
  <si>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</si>
  <si>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</si>
  <si>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</si>
  <si>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</si>
  <si>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</si>
  <si>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</si>
  <si>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</si>
  <si>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</si>
  <si>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</si>
  <si>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</si>
  <si>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</si>
  <si>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</si>
  <si>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</si>
  <si>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</si>
  <si>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</si>
  <si>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</si>
  <si>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</si>
  <si>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</si>
  <si>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</si>
  <si>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</si>
  <si>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</si>
  <si>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</si>
  <si>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</si>
  <si>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</si>
  <si>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</si>
  <si>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</si>
  <si>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</si>
  <si>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</si>
  <si>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</si>
  <si>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</si>
  <si>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</si>
  <si>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</si>
  <si>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</si>
  <si>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</si>
  <si>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</si>
  <si>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</si>
  <si>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</si>
  <si>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</si>
  <si>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</si>
  <si>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</si>
  <si>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</si>
  <si>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</si>
  <si>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</si>
  <si>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</si>
  <si>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</si>
  <si>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</si>
  <si>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</si>
  <si>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</si>
  <si>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</si>
  <si>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</si>
  <si>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</si>
  <si>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</si>
  <si>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</si>
  <si>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</si>
  <si>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</si>
  <si>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</si>
  <si>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</si>
  <si>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</si>
  <si>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</si>
  <si>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</si>
  <si>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</si>
  <si>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</si>
  <si>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</si>
  <si>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</si>
  <si>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</si>
  <si>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</si>
  <si>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</si>
  <si>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</si>
  <si>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</si>
  <si>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</si>
  <si>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</si>
  <si>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</si>
  <si>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</si>
  <si>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</si>
  <si>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</si>
  <si>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</si>
  <si>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</si>
  <si>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</si>
  <si>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</si>
  <si>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</si>
  <si>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</si>
  <si>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</si>
  <si>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</si>
  <si>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</si>
  <si>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</si>
  <si>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</si>
  <si>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</si>
  <si>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</si>
  <si>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</si>
  <si>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</si>
  <si>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</si>
  <si>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</si>
  <si>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</si>
  <si>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</si>
  <si>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</si>
  <si>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</si>
  <si>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</si>
  <si>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</si>
  <si>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</si>
  <si>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</si>
  <si>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</si>
  <si>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</si>
  <si>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</si>
  <si>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</si>
  <si>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</si>
  <si>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</si>
  <si>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</si>
  <si>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</si>
  <si>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</si>
  <si>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</si>
  <si>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</si>
  <si>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</si>
  <si>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</si>
  <si>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</si>
  <si>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</si>
  <si>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</si>
  <si>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</si>
  <si>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</si>
  <si>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</si>
  <si>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</si>
  <si>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</si>
  <si>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</si>
  <si>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</si>
  <si>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</si>
  <si>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</si>
  <si>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</si>
  <si>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</si>
  <si>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</si>
  <si>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</si>
  <si>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</si>
  <si>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</si>
  <si>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</si>
  <si>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</si>
  <si>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</si>
  <si>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</si>
  <si>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</si>
  <si>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</si>
  <si>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</si>
  <si>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</si>
  <si>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</si>
  <si>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</si>
  <si>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</si>
  <si>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</si>
  <si>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</si>
  <si>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</si>
  <si>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</si>
  <si>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</si>
  <si>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</si>
  <si>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</si>
  <si>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</si>
  <si>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</si>
  <si>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</si>
  <si>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</si>
  <si>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</si>
  <si>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</si>
  <si>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</si>
  <si>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</si>
  <si>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</si>
  <si>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</si>
  <si>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</si>
  <si>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</si>
  <si>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</si>
  <si>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</si>
  <si>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</si>
  <si>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</si>
  <si>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</si>
  <si>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</si>
  <si>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</si>
  <si>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</si>
  <si>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</si>
  <si>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</si>
  <si>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</si>
  <si>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</si>
  <si>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</si>
  <si>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</si>
  <si>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</si>
  <si>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</si>
  <si>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</si>
  <si>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</si>
  <si>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</si>
  <si>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</si>
  <si>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</si>
  <si>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</si>
  <si>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</si>
  <si>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</si>
  <si>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</si>
  <si>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</si>
  <si>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</si>
  <si>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</si>
  <si>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</si>
  <si>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</si>
  <si>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</si>
  <si>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</si>
  <si>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</si>
  <si>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</si>
  <si>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</si>
  <si>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</si>
  <si>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</si>
  <si>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</si>
  <si>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</si>
  <si>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</si>
  <si>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</si>
  <si>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</si>
  <si>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</si>
  <si>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</si>
  <si>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</si>
  <si>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</si>
  <si>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</si>
  <si>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</si>
  <si>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</si>
  <si>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</si>
  <si>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</si>
  <si>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</si>
  <si>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</si>
  <si>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</si>
  <si>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</si>
  <si>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</si>
  <si>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</si>
  <si>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</si>
  <si>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</si>
  <si>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</si>
  <si>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</si>
  <si>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</si>
  <si>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</si>
  <si>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</si>
  <si>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</si>
  <si>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</si>
  <si>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</si>
  <si>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</si>
  <si>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</si>
  <si>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</si>
  <si>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</si>
  <si>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</si>
  <si>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</si>
  <si>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</si>
  <si>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</si>
  <si>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</si>
  <si>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</si>
  <si>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</si>
  <si>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</si>
  <si>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</si>
  <si>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</si>
  <si>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</si>
  <si>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</si>
  <si>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</si>
  <si>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</si>
  <si>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</si>
  <si>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</si>
  <si>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</si>
  <si>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</si>
  <si>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</si>
  <si>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</si>
  <si>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</si>
  <si>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</si>
  <si>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</si>
  <si>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</si>
  <si>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</si>
  <si>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</si>
  <si>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</si>
  <si>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</si>
  <si>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</si>
  <si>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</si>
  <si>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</si>
  <si>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</si>
  <si>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</si>
  <si>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</si>
  <si>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</si>
  <si>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</si>
  <si>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</si>
  <si>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</si>
  <si>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</si>
  <si>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</si>
  <si>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</si>
  <si>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</si>
  <si>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</si>
  <si>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</si>
  <si>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</si>
  <si>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</si>
  <si>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</si>
  <si>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</si>
  <si>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</si>
  <si>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</si>
  <si>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</si>
  <si>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</si>
  <si>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</si>
  <si>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</si>
  <si>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</si>
  <si>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</si>
  <si>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</si>
  <si>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</si>
  <si>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</si>
  <si>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</si>
  <si>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</si>
  <si>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</si>
  <si>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</si>
  <si>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</si>
  <si>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</si>
  <si>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</si>
  <si>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</si>
  <si>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</si>
  <si>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</si>
  <si>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</si>
  <si>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</si>
  <si>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</si>
  <si>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</si>
  <si>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</si>
  <si>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</si>
  <si>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</si>
  <si>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</si>
  <si>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</si>
  <si>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</si>
  <si>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</si>
  <si>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</si>
  <si>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</si>
  <si>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</si>
  <si>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</si>
  <si>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</si>
  <si>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</si>
  <si>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</si>
  <si>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</si>
  <si>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</si>
  <si>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</si>
  <si>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</si>
  <si>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</si>
  <si>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</si>
  <si>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</si>
  <si>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</si>
  <si>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</si>
  <si>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</si>
  <si>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</si>
  <si>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</si>
  <si>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</si>
  <si>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</si>
  <si>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</si>
  <si>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</si>
  <si>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</si>
  <si>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</si>
  <si>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</si>
  <si>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</si>
  <si>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</si>
  <si>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</si>
  <si>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</si>
  <si>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</si>
  <si>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</si>
  <si>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</si>
  <si>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</si>
  <si>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</si>
  <si>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</si>
  <si>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</si>
  <si>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</si>
  <si>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</si>
  <si>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</si>
  <si>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</si>
  <si>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</si>
  <si>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</si>
  <si>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</si>
  <si>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</si>
  <si>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</si>
  <si>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</si>
  <si>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</si>
  <si>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</si>
  <si>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</si>
  <si>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</si>
  <si>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</si>
  <si>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</si>
  <si>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</si>
  <si>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</si>
  <si>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</si>
  <si>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</si>
  <si>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</si>
  <si>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</si>
  <si>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</si>
  <si>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</si>
  <si>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</si>
  <si>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</si>
  <si>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</si>
  <si>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</si>
  <si>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</si>
  <si>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</si>
  <si>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</si>
  <si>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</si>
  <si>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</si>
  <si>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</si>
  <si>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</si>
  <si>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</si>
  <si>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</si>
  <si>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</si>
  <si>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</si>
  <si>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</si>
  <si>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</si>
  <si>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</si>
  <si>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</si>
  <si>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</si>
  <si>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</si>
  <si>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</si>
  <si>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</si>
  <si>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</si>
  <si>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</si>
  <si>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</si>
  <si>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</si>
  <si>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</si>
  <si>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</si>
  <si>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</si>
  <si>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</si>
  <si>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</si>
  <si>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</si>
  <si>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</si>
  <si>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</si>
  <si>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</si>
  <si>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</si>
  <si>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</si>
  <si>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</si>
  <si>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</si>
  <si>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</si>
  <si>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</si>
  <si>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</si>
  <si>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</si>
  <si>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</si>
  <si>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</si>
  <si>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</si>
  <si>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</si>
  <si>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</si>
  <si>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</si>
  <si>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</si>
  <si>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</si>
  <si>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</si>
  <si>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</si>
  <si>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</si>
  <si>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</si>
  <si>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</si>
  <si>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</si>
  <si>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</si>
  <si>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</si>
  <si>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</si>
  <si>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</si>
  <si>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</si>
  <si>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</si>
  <si>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</si>
  <si>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</si>
  <si>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</si>
  <si>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</si>
  <si>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</si>
  <si>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</si>
  <si>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</si>
  <si>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</si>
  <si>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</si>
  <si>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</si>
  <si>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</si>
  <si>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</si>
  <si>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</si>
  <si>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</si>
  <si>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</si>
  <si>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</si>
  <si>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</si>
  <si>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</si>
  <si>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</si>
  <si>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</si>
  <si>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</si>
  <si>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</si>
  <si>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</si>
  <si>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</si>
  <si>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</si>
  <si>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</si>
  <si>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</si>
  <si>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</si>
  <si>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</si>
  <si>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</si>
  <si>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</si>
  <si>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</si>
  <si>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</si>
  <si>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</si>
  <si>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</si>
  <si>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</si>
  <si>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</si>
  <si>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</si>
  <si>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</si>
  <si>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</si>
  <si>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</si>
  <si>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</si>
  <si>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</si>
  <si>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</si>
  <si>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</si>
  <si>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</si>
  <si>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</si>
  <si>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</si>
  <si>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</si>
  <si>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</si>
  <si>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</si>
  <si>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</si>
  <si>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</si>
  <si>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</si>
  <si>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</si>
  <si>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</si>
  <si>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</si>
  <si>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</si>
  <si>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</si>
  <si>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</si>
  <si>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</si>
  <si>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</si>
  <si>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</si>
  <si>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</si>
  <si>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</si>
  <si>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</si>
  <si>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</si>
  <si>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</si>
  <si>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</si>
  <si>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</si>
  <si>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</si>
  <si>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</si>
  <si>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</si>
  <si>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</si>
  <si>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</si>
  <si>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</si>
  <si>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</si>
  <si>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</si>
  <si>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</si>
  <si>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</si>
  <si>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</si>
  <si>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</si>
  <si>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</si>
  <si>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</si>
  <si>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</si>
  <si>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</si>
  <si>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</si>
  <si>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</si>
  <si>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</si>
  <si>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</si>
  <si>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</si>
  <si>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</si>
  <si>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</si>
  <si>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</si>
  <si>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</si>
  <si>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</si>
  <si>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</si>
  <si>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</si>
  <si>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</si>
  <si>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</si>
  <si>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</si>
  <si>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</si>
  <si>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</si>
  <si>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</si>
  <si>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</si>
  <si>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</si>
  <si>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</si>
  <si>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</si>
  <si>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</si>
  <si>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</si>
  <si>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</si>
  <si>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</si>
  <si>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</si>
  <si>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</si>
  <si>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</si>
  <si>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</si>
  <si>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</si>
  <si>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</si>
  <si>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</si>
  <si>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</si>
  <si>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</si>
  <si>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</si>
  <si>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</si>
  <si>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</si>
  <si>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</si>
  <si>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</si>
  <si>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</si>
  <si>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</si>
  <si>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</si>
  <si>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</si>
  <si>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</si>
  <si>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</si>
  <si>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</si>
  <si>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</si>
  <si>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</si>
  <si>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</si>
  <si>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</si>
  <si>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</si>
  <si>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</si>
  <si>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</si>
  <si>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</si>
  <si>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</si>
  <si>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</si>
  <si>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</si>
  <si>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</si>
  <si>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</si>
  <si>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</si>
  <si>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</si>
  <si>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</si>
  <si>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</si>
  <si>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</si>
  <si>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</si>
  <si>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</si>
  <si>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</si>
  <si>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</si>
  <si>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</si>
  <si>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</si>
  <si>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</si>
  <si>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</si>
  <si>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</si>
  <si>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</si>
  <si>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</si>
  <si>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</si>
  <si>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</si>
  <si>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</si>
  <si>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</si>
  <si>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</si>
  <si>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</si>
  <si>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</si>
  <si>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</si>
  <si>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</si>
  <si>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</si>
  <si>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</si>
  <si>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</si>
  <si>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</si>
  <si>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</si>
  <si>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</si>
  <si>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</si>
  <si>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</si>
  <si>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</si>
  <si>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</si>
  <si>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</si>
  <si>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</si>
  <si>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</si>
  <si>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</si>
  <si>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</si>
  <si>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</si>
  <si>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</si>
  <si>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</si>
  <si>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</si>
  <si>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</si>
  <si>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</si>
  <si>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</si>
  <si>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</si>
  <si>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</si>
  <si>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</si>
  <si>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</si>
  <si>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</si>
  <si>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</si>
  <si>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</si>
  <si>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</si>
  <si>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</si>
  <si>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</si>
  <si>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</si>
  <si>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</si>
  <si>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</si>
  <si>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</si>
  <si>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</si>
  <si>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</si>
  <si>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</si>
  <si>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</si>
  <si>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</si>
  <si>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</si>
  <si>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</si>
  <si>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</si>
  <si>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</si>
  <si>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</si>
  <si>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</si>
  <si>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</si>
  <si>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</si>
  <si>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</si>
  <si>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</si>
  <si>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</si>
  <si>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</si>
  <si>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</si>
  <si>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</si>
  <si>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</si>
  <si>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</si>
  <si>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</si>
  <si>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</si>
  <si>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</si>
  <si>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</si>
  <si>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</si>
  <si>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</si>
  <si>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</si>
  <si>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</si>
  <si>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</si>
  <si>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</si>
  <si>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</si>
  <si>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</si>
  <si>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</si>
  <si>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</si>
  <si>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</si>
  <si>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</si>
  <si>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</si>
  <si>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</si>
  <si>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</si>
  <si>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</si>
  <si>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</si>
  <si>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</si>
  <si>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</si>
  <si>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</si>
  <si>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</si>
  <si>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</si>
  <si>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</si>
  <si>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</si>
  <si>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</si>
  <si>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</si>
  <si>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</si>
  <si>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</si>
  <si>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</si>
  <si>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</si>
  <si>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</si>
  <si>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</si>
  <si>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</si>
  <si>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</si>
  <si>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</si>
  <si>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</si>
  <si>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</si>
  <si>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</si>
  <si>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</si>
  <si>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</si>
  <si>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</si>
  <si>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</si>
  <si>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</si>
  <si>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</si>
  <si>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</si>
  <si>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</si>
  <si>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</si>
  <si>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</si>
  <si>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</si>
  <si>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</si>
  <si>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</si>
  <si>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</si>
  <si>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</si>
  <si>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</si>
  <si>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</si>
  <si>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</si>
  <si>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</si>
  <si>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</si>
  <si>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</si>
  <si>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</si>
  <si>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</si>
  <si>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</si>
  <si>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</si>
  <si>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</si>
  <si>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</si>
  <si>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</si>
  <si>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</si>
  <si>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</si>
  <si>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</si>
  <si>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</si>
  <si>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</si>
  <si>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</si>
  <si>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</si>
  <si>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</si>
  <si>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</si>
  <si>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</si>
  <si>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</si>
  <si>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</si>
  <si>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</si>
  <si>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</si>
  <si>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</si>
  <si>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</si>
  <si>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</si>
  <si>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</si>
  <si>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</si>
  <si>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</si>
  <si>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</si>
  <si>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</si>
  <si>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</si>
  <si>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</si>
  <si>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</si>
  <si>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</si>
  <si>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</si>
  <si>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</si>
  <si>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</si>
  <si>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</si>
  <si>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</si>
  <si>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</si>
  <si>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</si>
  <si>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</si>
  <si>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</si>
  <si>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</si>
  <si>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</si>
  <si>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</si>
  <si>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</si>
  <si>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</si>
  <si>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</si>
  <si>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</si>
  <si>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</si>
  <si>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</si>
  <si>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</si>
  <si>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</si>
  <si>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</si>
  <si>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</si>
  <si>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</si>
  <si>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</si>
  <si>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</si>
  <si>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</si>
  <si>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</si>
  <si>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</si>
  <si>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</si>
  <si>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</si>
  <si>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</si>
  <si>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</si>
  <si>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</si>
  <si>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</si>
  <si>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</si>
  <si>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</si>
  <si>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</si>
  <si>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</si>
  <si>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</si>
  <si>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</si>
  <si>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</si>
  <si>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</si>
  <si>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</si>
  <si>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</si>
  <si>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</si>
  <si>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</si>
  <si>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</si>
  <si>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</si>
  <si>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</si>
  <si>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</si>
  <si>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</si>
  <si>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</si>
  <si>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</si>
  <si>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</si>
  <si>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</si>
  <si>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</si>
  <si>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</si>
  <si>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</si>
  <si>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</si>
  <si>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</si>
  <si>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</si>
  <si>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</si>
  <si>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</si>
  <si>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</si>
  <si>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</si>
  <si>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</si>
  <si>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</si>
  <si>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</si>
  <si>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</si>
  <si>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</si>
  <si>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</si>
  <si>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</si>
  <si>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</si>
  <si>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</si>
  <si>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</si>
  <si>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</si>
  <si>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</si>
  <si>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</si>
  <si>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</si>
  <si>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</si>
  <si>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</si>
  <si>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</si>
  <si>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</si>
  <si>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</si>
  <si>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</si>
  <si>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</si>
  <si>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</si>
  <si>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</si>
  <si>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</si>
  <si>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</si>
  <si>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</si>
  <si>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</si>
  <si>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</si>
  <si>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</si>
  <si>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</si>
  <si>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</si>
  <si>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</si>
  <si>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</si>
  <si>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</si>
  <si>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</si>
  <si>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</si>
  <si>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</si>
  <si>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</si>
  <si>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</si>
  <si>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</si>
  <si>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</si>
  <si>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</si>
  <si>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</si>
  <si>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</si>
  <si>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</si>
  <si>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</si>
  <si>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</si>
  <si>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</si>
  <si>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</si>
  <si>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</si>
  <si>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</si>
  <si>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</si>
  <si>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</si>
  <si>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</si>
  <si>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</si>
  <si>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</si>
  <si>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</si>
  <si>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</si>
  <si>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</si>
  <si>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</si>
  <si>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</si>
  <si>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</si>
  <si>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</si>
  <si>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</si>
  <si>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</si>
  <si>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</si>
  <si>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</si>
  <si>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</si>
  <si>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</si>
  <si>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</si>
  <si>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</si>
  <si>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</si>
  <si>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</si>
  <si>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</si>
  <si>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</si>
  <si>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</si>
  <si>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</si>
  <si>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</si>
  <si>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</si>
  <si>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</si>
  <si>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</si>
  <si>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</si>
  <si>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</si>
  <si>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</si>
  <si>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</si>
  <si>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</si>
  <si>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</si>
  <si>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</si>
  <si>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</si>
  <si>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</si>
  <si>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</si>
  <si>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</si>
  <si>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</si>
  <si>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</si>
  <si>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</si>
  <si>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</si>
  <si>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</si>
  <si>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</si>
  <si>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</si>
  <si>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</si>
  <si>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</si>
  <si>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</si>
  <si>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</si>
  <si>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</si>
  <si>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</si>
  <si>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</si>
  <si>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</si>
  <si>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</si>
  <si>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</si>
  <si>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</si>
  <si>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</si>
  <si>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</si>
  <si>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</si>
  <si>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</si>
  <si>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</si>
  <si>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</si>
  <si>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</si>
  <si>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</si>
  <si>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</si>
  <si>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</si>
  <si>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</si>
  <si>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</si>
  <si>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</si>
  <si>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</si>
  <si>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</si>
  <si>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</si>
  <si>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</si>
  <si>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</si>
  <si>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</si>
  <si>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</si>
  <si>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</si>
  <si>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</si>
  <si>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</si>
  <si>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</si>
  <si>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</si>
  <si>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</si>
  <si>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</si>
  <si>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</si>
  <si>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</si>
  <si>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</si>
  <si>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</si>
  <si>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</si>
  <si>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</si>
  <si>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</si>
  <si>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</si>
  <si>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</si>
  <si>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</si>
  <si>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</si>
  <si>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</si>
  <si>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</si>
  <si>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</si>
  <si>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</si>
  <si>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</si>
  <si>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</si>
  <si>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</si>
  <si>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</si>
  <si>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</si>
  <si>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</si>
  <si>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</si>
  <si>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</si>
  <si>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</si>
  <si>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</si>
  <si>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</si>
  <si>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</si>
  <si>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</si>
  <si>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</si>
  <si>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</si>
  <si>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</si>
  <si>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</si>
  <si>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</si>
  <si>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</si>
  <si>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</si>
  <si>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</si>
  <si>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</si>
  <si>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</si>
  <si>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</si>
  <si>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</si>
  <si>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</si>
  <si>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</si>
  <si>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</si>
  <si>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</si>
  <si>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</si>
  <si>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</si>
  <si>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</si>
  <si>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</si>
  <si>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</si>
  <si>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</si>
  <si>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</si>
  <si>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</si>
  <si>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</si>
  <si>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</si>
  <si>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</si>
  <si>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</si>
  <si>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</si>
  <si>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</si>
  <si>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</si>
  <si>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</si>
  <si>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</si>
  <si>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</si>
  <si>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</si>
  <si>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</si>
  <si>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</si>
  <si>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</si>
  <si>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</si>
  <si>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</si>
  <si>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</si>
  <si>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</si>
  <si>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</si>
  <si>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</si>
  <si>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</si>
  <si>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</si>
  <si>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</si>
  <si>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</si>
  <si>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</si>
  <si>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</si>
  <si>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</si>
  <si>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</si>
  <si>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</si>
  <si>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</si>
  <si>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</si>
  <si>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</si>
  <si>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</si>
  <si>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</si>
  <si>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</si>
  <si>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</si>
  <si>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</si>
  <si>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</si>
  <si>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</si>
  <si>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</si>
  <si>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</si>
  <si>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</si>
  <si>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</si>
  <si>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</si>
  <si>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</si>
  <si>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</si>
  <si>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</si>
  <si>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</si>
  <si>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</si>
  <si>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</si>
  <si>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</si>
  <si>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</si>
  <si>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</si>
  <si>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</si>
  <si>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</si>
  <si>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</si>
  <si>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</si>
  <si>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</si>
  <si>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</si>
  <si>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</si>
  <si>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</si>
  <si>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</si>
  <si>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</si>
  <si>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</si>
  <si>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</si>
  <si>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</si>
  <si>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</si>
  <si>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</si>
  <si>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</si>
  <si>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</si>
  <si>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</si>
  <si>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</si>
  <si>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</si>
  <si>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</si>
  <si>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</si>
  <si>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</si>
  <si>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</si>
  <si>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</si>
  <si>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</si>
  <si>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</si>
  <si>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</si>
  <si>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</si>
  <si>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</si>
  <si>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</si>
  <si>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</si>
  <si>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</si>
  <si>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</si>
  <si>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</si>
  <si>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</si>
  <si>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</si>
  <si>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</si>
  <si>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</si>
  <si>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</si>
  <si>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</si>
  <si>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</si>
  <si>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</si>
  <si>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</si>
  <si>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</si>
  <si>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</si>
  <si>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</si>
  <si>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</si>
  <si>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</si>
  <si>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</si>
  <si>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</si>
  <si>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</si>
  <si>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</si>
  <si>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</si>
  <si>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</si>
  <si>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</si>
  <si>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</si>
  <si>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</si>
  <si>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</si>
  <si>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</si>
  <si>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</si>
  <si>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</si>
  <si>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</si>
  <si>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</si>
  <si>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</si>
  <si>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</si>
  <si>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</si>
  <si>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</si>
  <si>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</si>
  <si>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</si>
  <si>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</si>
  <si>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</si>
  <si>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</si>
  <si>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</si>
  <si>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</si>
  <si>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</si>
  <si>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</si>
  <si>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</si>
  <si>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</si>
  <si>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</si>
  <si>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</si>
  <si>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</si>
  <si>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</si>
  <si>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</si>
  <si>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</si>
  <si>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</si>
  <si>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</si>
  <si>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</si>
  <si>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</si>
  <si>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</si>
  <si>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</si>
  <si>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</si>
  <si>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</si>
  <si>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</si>
  <si>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</si>
  <si>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</si>
  <si>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</si>
  <si>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</si>
  <si>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</si>
  <si>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</si>
  <si>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</si>
  <si>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</si>
  <si>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</si>
  <si>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</si>
  <si>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</si>
  <si>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</si>
  <si>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</si>
  <si>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</si>
  <si>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</si>
  <si>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</si>
  <si>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</si>
  <si>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</si>
  <si>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</si>
  <si>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</si>
  <si>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</si>
  <si>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</si>
  <si>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</si>
  <si>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</si>
  <si>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</si>
  <si>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</si>
  <si>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</si>
  <si>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</si>
  <si>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</si>
  <si>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</si>
  <si>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</si>
  <si>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</si>
  <si>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</si>
  <si>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</si>
  <si>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</si>
  <si>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</si>
  <si>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</si>
  <si>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</si>
  <si>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</si>
  <si>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</si>
  <si>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</si>
  <si>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</si>
  <si>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</si>
  <si>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</si>
  <si>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</si>
  <si>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</si>
  <si>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</si>
  <si>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</si>
  <si>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</si>
  <si>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</si>
  <si>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</si>
  <si>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</si>
  <si>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</si>
  <si>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</si>
  <si>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</si>
  <si>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</si>
  <si>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</si>
  <si>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</si>
  <si>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</si>
  <si>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</si>
  <si>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</si>
  <si>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</si>
  <si>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</si>
  <si>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</si>
  <si>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</si>
  <si>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</si>
  <si>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</si>
  <si>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</si>
  <si>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</si>
  <si>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</si>
  <si>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</si>
  <si>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</si>
  <si>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</si>
  <si>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</si>
  <si>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</si>
  <si>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</si>
  <si>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</si>
  <si>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</si>
  <si>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</si>
  <si>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</si>
  <si>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</si>
  <si>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</si>
  <si>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</si>
  <si>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</si>
  <si>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</si>
  <si>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</si>
  <si>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</si>
  <si>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</si>
  <si>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</si>
  <si>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</si>
  <si>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</si>
  <si>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</si>
  <si>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</si>
  <si>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</si>
  <si>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</si>
  <si>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</si>
  <si>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</si>
  <si>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</si>
  <si>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</si>
  <si>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</si>
  <si>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</si>
  <si>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</si>
  <si>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</si>
  <si>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</si>
  <si>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</si>
  <si>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</si>
  <si>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</si>
  <si>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</si>
  <si>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</si>
  <si>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</si>
  <si>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</si>
  <si>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</si>
  <si>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</si>
  <si>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</si>
  <si>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</si>
  <si>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</si>
  <si>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</si>
  <si>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</si>
  <si>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</si>
  <si>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</si>
  <si>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</si>
  <si>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</si>
  <si>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</si>
  <si>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</si>
  <si>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</si>
  <si>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</si>
  <si>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</si>
  <si>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</si>
  <si>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</si>
  <si>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</si>
  <si>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</si>
  <si>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</si>
  <si>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</si>
  <si>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</si>
  <si>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</si>
  <si>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</si>
  <si>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</si>
  <si>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</si>
  <si>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</si>
  <si>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</si>
  <si>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</si>
  <si>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</si>
  <si>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</si>
  <si>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</si>
  <si>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</si>
  <si>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</si>
  <si>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</si>
  <si>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</si>
  <si>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</si>
  <si>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</si>
  <si>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</si>
  <si>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</si>
  <si>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</si>
  <si>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</si>
  <si>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</si>
  <si>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</si>
  <si>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</si>
  <si>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</si>
  <si>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</si>
  <si>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</si>
  <si>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</si>
  <si>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</si>
  <si>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</si>
  <si>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</si>
  <si>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</si>
  <si>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</si>
  <si>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</si>
  <si>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</si>
  <si>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</si>
  <si>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</si>
  <si>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</si>
  <si>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</si>
  <si>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</si>
  <si>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</si>
  <si>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</si>
  <si>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</si>
  <si>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</si>
  <si>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</si>
  <si>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</si>
  <si>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</si>
  <si>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</si>
  <si>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</si>
  <si>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</si>
  <si>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</si>
  <si>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</si>
  <si>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</si>
  <si>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</si>
  <si>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</si>
  <si>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</si>
  <si>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</si>
  <si>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</si>
  <si>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</si>
  <si>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</si>
  <si>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</si>
  <si>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</si>
  <si>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</si>
  <si>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</si>
  <si>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</si>
  <si>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</si>
  <si>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</si>
  <si>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</si>
  <si>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</si>
  <si>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</si>
  <si>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</si>
  <si>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</si>
  <si>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</si>
  <si>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</si>
  <si>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</si>
  <si>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</si>
  <si>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</si>
  <si>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</si>
  <si>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</si>
  <si>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</si>
  <si>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</si>
  <si>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</si>
  <si>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</si>
  <si>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</si>
  <si>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</si>
  <si>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</si>
  <si>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</si>
  <si>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</si>
  <si>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</si>
  <si>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</si>
  <si>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</si>
  <si>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</si>
  <si>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</si>
  <si>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</si>
  <si>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</si>
  <si>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</si>
  <si>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</si>
  <si>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</si>
  <si>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</si>
  <si>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</si>
  <si>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</si>
  <si>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</si>
  <si>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</si>
  <si>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</si>
  <si>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</si>
  <si>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</si>
  <si>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</si>
  <si>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</si>
  <si>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</si>
  <si>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</si>
  <si>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</si>
  <si>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</si>
  <si>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</si>
  <si>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</si>
  <si>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</si>
  <si>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</si>
  <si>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</si>
  <si>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</si>
  <si>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</si>
  <si>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</si>
  <si>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</si>
  <si>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</si>
  <si>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</si>
  <si>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</si>
  <si>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</si>
  <si>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</si>
  <si>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</si>
  <si>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</si>
  <si>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</si>
  <si>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</si>
  <si>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</si>
  <si>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</si>
  <si>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</si>
  <si>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</si>
  <si>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</si>
  <si>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</si>
  <si>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</si>
  <si>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</si>
  <si>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</si>
  <si>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</si>
  <si>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</si>
  <si>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</si>
  <si>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</si>
  <si>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</si>
  <si>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</si>
  <si>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</si>
  <si>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</si>
  <si>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</si>
  <si>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</si>
  <si>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</si>
  <si>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</si>
  <si>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</si>
  <si>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</si>
  <si>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</si>
  <si>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</si>
  <si>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</si>
  <si>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</si>
  <si>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</si>
  <si>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</si>
  <si>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</si>
  <si>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</si>
  <si>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</si>
  <si>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</si>
  <si>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</si>
  <si>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</si>
  <si>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</si>
  <si>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</si>
  <si>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</si>
  <si>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</si>
  <si>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</si>
  <si>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</si>
  <si>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</si>
  <si>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</si>
  <si>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</si>
  <si>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</si>
  <si>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</si>
  <si>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</si>
  <si>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</si>
  <si>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</si>
  <si>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</si>
  <si>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</si>
  <si>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</si>
  <si>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</si>
  <si>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</si>
  <si>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</si>
  <si>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</si>
  <si>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</si>
  <si>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</si>
  <si>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</si>
  <si>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</si>
  <si>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</si>
  <si>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</si>
  <si>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</si>
  <si>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</si>
  <si>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</si>
  <si>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</si>
  <si>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</si>
  <si>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</si>
  <si>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</si>
  <si>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</si>
  <si>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</si>
  <si>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</si>
  <si>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</si>
  <si>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</si>
  <si>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</si>
  <si>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</si>
  <si>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</si>
  <si>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</si>
  <si>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</si>
  <si>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</si>
  <si>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</si>
  <si>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</si>
  <si>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</si>
  <si>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</si>
  <si>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</si>
  <si>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</si>
  <si>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</si>
  <si>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</si>
  <si>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</si>
  <si>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</si>
  <si>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</si>
  <si>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</si>
  <si>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</si>
  <si>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</si>
  <si>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</si>
  <si>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</si>
  <si>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</si>
  <si>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</si>
  <si>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</si>
  <si>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</si>
  <si>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</si>
  <si>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</si>
  <si>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</si>
  <si>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</si>
  <si>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</si>
  <si>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</si>
  <si>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</si>
  <si>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</si>
  <si>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</si>
  <si>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</si>
  <si>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</si>
  <si>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</si>
  <si>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</si>
  <si>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</si>
  <si>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</si>
  <si>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</si>
  <si>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</si>
  <si>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</si>
  <si>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</si>
  <si>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</si>
  <si>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</si>
  <si>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</si>
  <si>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</si>
  <si>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</si>
  <si>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</si>
  <si>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</si>
  <si>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</si>
  <si>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</si>
  <si>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</si>
  <si>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</si>
  <si>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</si>
  <si>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</si>
  <si>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</si>
  <si>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</si>
  <si>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</si>
  <si>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</si>
  <si>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</si>
  <si>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</si>
  <si>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</si>
  <si>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</si>
  <si>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</si>
  <si>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</si>
  <si>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</si>
  <si>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</si>
  <si>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</si>
  <si>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</si>
  <si>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</si>
  <si>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</si>
  <si>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</si>
  <si>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</si>
  <si>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</si>
  <si>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</si>
  <si>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</si>
  <si>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</si>
  <si>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</si>
  <si>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</si>
  <si>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</si>
  <si>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</si>
  <si>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</si>
  <si>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</si>
  <si>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</si>
  <si>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</si>
  <si>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</si>
  <si>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</si>
  <si>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</si>
  <si>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</si>
  <si>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</si>
  <si>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</si>
  <si>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</si>
  <si>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</si>
  <si>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</si>
  <si>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</si>
  <si>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</si>
  <si>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</si>
  <si>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</si>
  <si>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</si>
  <si>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</si>
  <si>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</si>
  <si>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</si>
  <si>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</si>
  <si>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</si>
  <si>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</si>
  <si>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</si>
  <si>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</si>
  <si>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</si>
  <si>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</si>
  <si>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</si>
  <si>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</si>
  <si>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</si>
  <si>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</si>
  <si>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</si>
  <si>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</si>
  <si>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</si>
  <si>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</si>
  <si>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</si>
  <si>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</si>
  <si>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</si>
  <si>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</si>
  <si>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</si>
  <si>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</si>
  <si>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</si>
  <si>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</si>
  <si>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</si>
  <si>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</si>
  <si>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</si>
  <si>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</si>
  <si>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</si>
  <si>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</si>
  <si>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</si>
  <si>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</si>
  <si>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</si>
  <si>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</si>
  <si>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</si>
  <si>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</si>
  <si>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</si>
  <si>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</si>
  <si>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</si>
  <si>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</si>
  <si>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</si>
  <si>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</si>
  <si>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</si>
  <si>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</si>
  <si>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</si>
  <si>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</si>
  <si>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</si>
  <si>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</si>
  <si>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</si>
  <si>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</si>
  <si>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</si>
  <si>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</si>
  <si>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</si>
  <si>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</si>
  <si>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</si>
  <si>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</si>
  <si>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</si>
  <si>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</si>
  <si>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</si>
  <si>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</si>
  <si>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</si>
  <si>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</si>
  <si>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</si>
  <si>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</si>
  <si>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</si>
  <si>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</si>
  <si>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</si>
  <si>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</si>
  <si>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</si>
  <si>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</si>
  <si>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</si>
  <si>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</si>
  <si>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</si>
  <si>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</si>
  <si>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</si>
  <si>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</si>
  <si>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</si>
  <si>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</si>
  <si>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</si>
  <si>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</si>
  <si>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</si>
  <si>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</si>
  <si>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</si>
  <si>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</si>
  <si>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</si>
  <si>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</si>
  <si>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</si>
  <si>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</si>
  <si>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</si>
  <si>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</si>
  <si>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</si>
  <si>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</si>
  <si>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</si>
  <si>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</si>
  <si>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</si>
  <si>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</si>
  <si>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</si>
  <si>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</si>
  <si>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</si>
  <si>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</si>
  <si>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</si>
  <si>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</si>
  <si>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</si>
  <si>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</si>
  <si>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</si>
  <si>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</si>
  <si>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</si>
  <si>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</si>
  <si>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</si>
  <si>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</si>
  <si>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</si>
  <si>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</si>
  <si>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</si>
  <si>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</si>
  <si>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</si>
  <si>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</si>
  <si>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</si>
  <si>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</si>
  <si>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</si>
  <si>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</si>
  <si>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</si>
  <si>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</si>
  <si>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</si>
  <si>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</si>
  <si>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</si>
  <si>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</si>
  <si>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</si>
  <si>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</si>
  <si>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</si>
  <si>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</si>
  <si>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</si>
  <si>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</si>
  <si>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</si>
  <si>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</si>
  <si>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</si>
  <si>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</si>
  <si>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</si>
  <si>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</si>
  <si>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</si>
  <si>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</si>
  <si>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</si>
  <si>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</si>
  <si>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</si>
  <si>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</si>
  <si>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</si>
  <si>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</si>
  <si>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</si>
  <si>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</si>
  <si>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</si>
  <si>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</si>
  <si>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</si>
  <si>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</si>
  <si>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</si>
  <si>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</si>
  <si>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</si>
  <si>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</si>
  <si>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</si>
  <si>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</si>
  <si>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</si>
  <si>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</si>
  <si>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</si>
  <si>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</si>
  <si>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</si>
  <si>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</si>
  <si>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</si>
  <si>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</si>
  <si>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</si>
  <si>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</si>
  <si>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</si>
  <si>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</si>
  <si>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</si>
  <si>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</si>
  <si>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</si>
  <si>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</si>
  <si>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</si>
  <si>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</si>
  <si>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</si>
  <si>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</si>
  <si>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</si>
  <si>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</si>
  <si>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</si>
  <si>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</si>
  <si>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</si>
  <si>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</si>
  <si>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</si>
  <si>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</si>
  <si>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</si>
  <si>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</si>
  <si>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</si>
  <si>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</si>
  <si>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</si>
  <si>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</si>
  <si>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</si>
  <si>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</si>
  <si>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</si>
  <si>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</si>
  <si>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</si>
  <si>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</si>
  <si>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</si>
  <si>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</si>
  <si>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</si>
  <si>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</si>
  <si>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</si>
  <si>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</si>
  <si>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</si>
  <si>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</si>
  <si>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</si>
  <si>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</si>
  <si>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</si>
  <si>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</si>
  <si>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</si>
  <si>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</si>
  <si>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</si>
  <si>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</si>
  <si>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</si>
  <si>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</si>
  <si>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</si>
  <si>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</si>
  <si>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</si>
  <si>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</si>
  <si>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</si>
  <si>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</si>
  <si>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</si>
  <si>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</si>
  <si>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</si>
  <si>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</si>
  <si>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</si>
  <si>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</si>
  <si>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</si>
  <si>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</si>
  <si>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</si>
  <si>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</si>
  <si>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</si>
  <si>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</si>
  <si>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</si>
  <si>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</si>
  <si>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</si>
  <si>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</si>
  <si>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</si>
  <si>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</si>
  <si>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</si>
  <si>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</si>
  <si>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</si>
  <si>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</si>
  <si>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</si>
  <si>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</si>
  <si>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</si>
  <si>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</si>
  <si>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</si>
  <si>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</si>
  <si>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</si>
  <si>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</si>
  <si>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</si>
  <si>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</si>
  <si>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</si>
  <si>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</si>
  <si>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</si>
  <si>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</si>
  <si>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</si>
  <si>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</si>
  <si>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</si>
  <si>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</si>
  <si>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</si>
  <si>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</si>
  <si>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</si>
  <si>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</si>
  <si>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</si>
  <si>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</si>
  <si>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</si>
  <si>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</si>
  <si>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</si>
  <si>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</si>
  <si>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</si>
  <si>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</si>
  <si>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</si>
  <si>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</si>
  <si>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</si>
  <si>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</si>
  <si>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</si>
  <si>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</si>
  <si>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</si>
  <si>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</si>
  <si>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</si>
  <si>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</si>
  <si>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</si>
  <si>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</si>
  <si>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</si>
  <si>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</si>
  <si>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</si>
  <si>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</si>
  <si>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</si>
  <si>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</si>
  <si>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</si>
  <si>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</si>
  <si>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</si>
  <si>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</si>
  <si>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</si>
  <si>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</si>
  <si>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</si>
  <si>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</si>
  <si>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</si>
  <si>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</si>
  <si>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</si>
  <si>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</si>
  <si>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</si>
  <si>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</si>
  <si>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</si>
  <si>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</si>
  <si>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</si>
  <si>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</si>
  <si>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</si>
  <si>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</si>
  <si>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</si>
  <si>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</si>
  <si>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</si>
  <si>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</si>
  <si>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</si>
  <si>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</si>
  <si>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</si>
  <si>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</si>
  <si>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</si>
  <si>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</si>
  <si>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</si>
  <si>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</si>
  <si>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</si>
  <si>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</si>
  <si>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</si>
  <si>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</si>
  <si>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</si>
  <si>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</si>
  <si>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</si>
  <si>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</si>
  <si>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</si>
  <si>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</si>
  <si>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</si>
  <si>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</si>
  <si>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</si>
  <si>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</si>
  <si>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</si>
  <si>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</si>
  <si>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</si>
  <si>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</si>
  <si>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</si>
  <si>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</si>
  <si>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</si>
  <si>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</si>
  <si>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</si>
  <si>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</si>
  <si>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</si>
  <si>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</si>
  <si>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</si>
  <si>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</si>
  <si>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</si>
  <si>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</si>
  <si>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</si>
  <si>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</si>
  <si>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</si>
  <si>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</si>
  <si>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</si>
  <si>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</si>
  <si>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</si>
  <si>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</si>
  <si>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</si>
  <si>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</si>
  <si>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</si>
  <si>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</si>
  <si>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</si>
  <si>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</si>
  <si>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</si>
  <si>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</si>
  <si>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</si>
  <si>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</si>
  <si>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</si>
  <si>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</si>
  <si>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</si>
  <si>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</si>
  <si>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</si>
  <si>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</si>
  <si>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</si>
  <si>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</si>
  <si>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</si>
  <si>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</si>
  <si>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</si>
  <si>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</si>
  <si>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</si>
  <si>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</si>
  <si>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</si>
  <si>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</si>
  <si>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</si>
  <si>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</si>
  <si>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</si>
  <si>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</si>
  <si>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</si>
  <si>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</si>
  <si>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</si>
  <si>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</si>
  <si>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</si>
  <si>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</si>
  <si>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</si>
  <si>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</si>
  <si>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</si>
  <si>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</si>
  <si>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</si>
  <si>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</si>
  <si>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</si>
  <si>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</si>
  <si>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</si>
  <si>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</si>
  <si>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</si>
  <si>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</si>
  <si>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</si>
  <si>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</si>
  <si>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</si>
  <si>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</si>
  <si>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</si>
  <si>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</si>
  <si>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</si>
  <si>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</si>
  <si>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</si>
  <si>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</si>
  <si>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</si>
  <si>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</si>
  <si>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</si>
  <si>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</si>
  <si>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</si>
  <si>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</si>
  <si>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</si>
  <si>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</si>
  <si>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</si>
  <si>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</si>
  <si>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</si>
  <si>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</si>
  <si>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</si>
  <si>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</si>
  <si>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</si>
  <si>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</si>
  <si>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</si>
  <si>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</si>
  <si>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</si>
  <si>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</si>
  <si>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</si>
  <si>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</si>
  <si>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</si>
  <si>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</si>
  <si>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</si>
  <si>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</si>
  <si>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</si>
  <si>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</si>
  <si>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</si>
  <si>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</si>
  <si>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</si>
  <si>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</si>
  <si>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</si>
  <si>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</si>
  <si>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</si>
  <si>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</si>
  <si>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</si>
  <si>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</si>
  <si>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</si>
  <si>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</si>
  <si>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</si>
  <si>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</si>
  <si>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</si>
  <si>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</si>
  <si>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</si>
  <si>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</si>
  <si>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</si>
  <si>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</si>
  <si>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</si>
  <si>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</si>
  <si>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</si>
  <si>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</si>
  <si>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</si>
  <si>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</si>
  <si>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</si>
  <si>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</si>
  <si>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</si>
  <si>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</si>
  <si>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</si>
  <si>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</si>
  <si>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</si>
  <si>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</si>
  <si>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</si>
  <si>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</si>
  <si>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</si>
  <si>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</si>
  <si>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</si>
  <si>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</si>
  <si>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</si>
  <si>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</si>
  <si>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</si>
  <si>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</si>
  <si>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</si>
  <si>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</si>
  <si>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</si>
  <si>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</si>
  <si>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</si>
  <si>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</si>
  <si>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</si>
  <si>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</si>
  <si>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</si>
  <si>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</si>
  <si>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</si>
  <si>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</si>
  <si>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</si>
  <si>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</si>
  <si>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</si>
  <si>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</si>
  <si>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</si>
  <si>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</si>
  <si>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</si>
  <si>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</si>
  <si>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</si>
  <si>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</si>
  <si>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</si>
  <si>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</si>
  <si>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</si>
  <si>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</si>
  <si>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</si>
  <si>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</si>
  <si>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</si>
  <si>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</si>
  <si>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</si>
  <si>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</si>
  <si>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</si>
  <si>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</si>
  <si>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</si>
  <si>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</si>
  <si>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</si>
  <si>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</si>
  <si>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</si>
  <si>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</si>
  <si>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</si>
  <si>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</si>
  <si>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</si>
  <si>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</si>
  <si>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</si>
  <si>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</si>
  <si>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</si>
  <si>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</si>
  <si>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</si>
  <si>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</si>
  <si>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</si>
  <si>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</si>
  <si>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</si>
  <si>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</si>
  <si>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</si>
  <si>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</si>
  <si>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</si>
  <si>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</si>
  <si>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</si>
  <si>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</si>
  <si>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</si>
  <si>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</si>
  <si>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</si>
  <si>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</si>
  <si>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</si>
  <si>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</si>
  <si>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</si>
  <si>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</si>
  <si>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</si>
  <si>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</si>
  <si>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</si>
  <si>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</si>
  <si>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</si>
  <si>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</si>
  <si>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</si>
  <si>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</si>
  <si>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</si>
  <si>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</si>
  <si>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</si>
  <si>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</si>
  <si>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</si>
  <si>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</si>
  <si>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</si>
  <si>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</si>
  <si>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</si>
  <si>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</si>
  <si>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</si>
  <si>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</si>
  <si>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</si>
  <si>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</si>
  <si>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</si>
  <si>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</si>
  <si>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</si>
  <si>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</si>
  <si>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</si>
  <si>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</si>
  <si>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</si>
  <si>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</si>
  <si>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</si>
  <si>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</si>
  <si>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</si>
  <si>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</si>
  <si>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</si>
  <si>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</si>
  <si>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</si>
  <si>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</si>
  <si>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</si>
  <si>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</si>
  <si>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</si>
  <si>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</si>
  <si>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</si>
  <si>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</si>
  <si>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</si>
  <si>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</si>
  <si>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</si>
  <si>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</si>
  <si>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</si>
  <si>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</si>
  <si>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</si>
  <si>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</si>
  <si>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</si>
  <si>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</si>
  <si>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</si>
  <si>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</si>
  <si>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</si>
  <si>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</si>
  <si>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</si>
  <si>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</si>
  <si>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</si>
  <si>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</si>
  <si>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</si>
  <si>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</si>
  <si>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</si>
  <si>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</si>
  <si>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</si>
  <si>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</si>
  <si>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</si>
  <si>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</si>
  <si>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</si>
  <si>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</si>
  <si>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</si>
  <si>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</si>
  <si>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</si>
  <si>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</si>
  <si>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</si>
  <si>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</si>
  <si>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</si>
  <si>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</si>
  <si>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</si>
  <si>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</si>
  <si>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</si>
  <si>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</si>
  <si>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</si>
  <si>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</si>
  <si>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</si>
  <si>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</si>
  <si>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</si>
  <si>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</si>
  <si>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</si>
  <si>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</si>
  <si>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</si>
  <si>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</si>
  <si>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</si>
  <si>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</si>
  <si>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</si>
  <si>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</si>
  <si>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</si>
  <si>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</si>
  <si>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</si>
  <si>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</si>
  <si>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</si>
  <si>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</si>
  <si>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</si>
  <si>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</si>
  <si>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</si>
  <si>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</si>
  <si>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</si>
  <si>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</si>
  <si>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</si>
  <si>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</si>
  <si>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</si>
  <si>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</si>
  <si>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</si>
  <si>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</si>
  <si>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</si>
  <si>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</si>
  <si>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</si>
  <si>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</si>
  <si>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</si>
  <si>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</si>
  <si>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</si>
  <si>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</si>
  <si>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</si>
  <si>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</si>
  <si>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</si>
  <si>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</si>
  <si>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</si>
  <si>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</si>
  <si>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</si>
  <si>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</si>
  <si>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</si>
  <si>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</si>
  <si>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</si>
  <si>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</si>
  <si>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</si>
  <si>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</si>
  <si>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</si>
  <si>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</si>
  <si>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</si>
  <si>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</si>
  <si>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</si>
  <si>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</si>
  <si>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</si>
  <si>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</si>
  <si>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</si>
  <si>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</si>
  <si>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</si>
  <si>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</si>
  <si>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</si>
  <si>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</si>
  <si>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</si>
  <si>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</si>
  <si>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</si>
  <si>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</si>
  <si>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</si>
  <si>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</si>
  <si>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</si>
  <si>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</si>
  <si>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</si>
  <si>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</si>
  <si>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</si>
  <si>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</si>
  <si>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</si>
  <si>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</si>
  <si>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</si>
  <si>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</si>
  <si>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</si>
  <si>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</si>
  <si>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</si>
  <si>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</si>
  <si>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</si>
  <si>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</si>
  <si>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</si>
  <si>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</si>
  <si>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</si>
  <si>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</si>
  <si>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</si>
  <si>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</si>
  <si>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</si>
  <si>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</si>
  <si>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</si>
  <si>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</si>
  <si>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</si>
  <si>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</si>
  <si>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</si>
  <si>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</si>
  <si>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</si>
  <si>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</si>
  <si>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</si>
  <si>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</si>
  <si>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</si>
  <si>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</si>
  <si>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</si>
  <si>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</si>
  <si>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</si>
  <si>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</si>
  <si>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</si>
  <si>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</si>
  <si>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</si>
  <si>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</si>
  <si>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</si>
  <si>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</si>
  <si>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</si>
  <si>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</si>
  <si>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</si>
  <si>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</si>
  <si>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</si>
  <si>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</si>
  <si>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</si>
  <si>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</si>
  <si>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</si>
  <si>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</si>
  <si>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</si>
  <si>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</si>
  <si>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</si>
  <si>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</si>
  <si>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</si>
  <si>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</si>
  <si>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</si>
  <si>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</si>
  <si>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</si>
  <si>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</si>
  <si>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</si>
  <si>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</si>
  <si>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</si>
  <si>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</si>
  <si>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</si>
  <si>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</si>
  <si>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</si>
  <si>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</si>
  <si>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</si>
  <si>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</si>
  <si>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</si>
  <si>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</si>
  <si>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</si>
  <si>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</si>
  <si>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</si>
  <si>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</si>
  <si>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</si>
  <si>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</si>
  <si>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</si>
  <si>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</si>
  <si>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</si>
  <si>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</si>
  <si>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</si>
  <si>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</si>
  <si>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</si>
  <si>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</si>
  <si>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</si>
  <si>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</si>
  <si>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</si>
  <si>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</si>
  <si>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</si>
  <si>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</si>
  <si>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</si>
  <si>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</si>
  <si>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</si>
  <si>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</si>
  <si>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</si>
  <si>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</si>
  <si>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</si>
  <si>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</si>
  <si>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</si>
  <si>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</si>
  <si>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</si>
  <si>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</si>
  <si>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</si>
  <si>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</si>
  <si>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</si>
  <si>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</si>
  <si>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</si>
  <si>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</si>
  <si>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</si>
  <si>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</si>
  <si>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</si>
  <si>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</si>
  <si>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</si>
  <si>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</si>
  <si>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</si>
  <si>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</si>
  <si>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</si>
  <si>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</si>
  <si>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</si>
  <si>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</si>
  <si>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</si>
  <si>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</si>
  <si>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</si>
  <si>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</si>
  <si>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</si>
  <si>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</si>
  <si>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</si>
  <si>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</si>
  <si>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</si>
  <si>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</si>
  <si>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</si>
  <si>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</si>
  <si>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</si>
  <si>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</si>
  <si>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</si>
  <si>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</si>
  <si>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</si>
  <si>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</si>
  <si>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</si>
  <si>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</si>
  <si>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</si>
  <si>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</si>
  <si>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</si>
  <si>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</si>
  <si>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</si>
  <si>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</si>
  <si>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</si>
  <si>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</si>
  <si>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</si>
  <si>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</si>
  <si>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</si>
  <si>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</si>
  <si>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</si>
  <si>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</si>
  <si>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</si>
  <si>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</si>
  <si>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</si>
  <si>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</si>
  <si>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</si>
  <si>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</si>
  <si>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</si>
  <si>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</si>
  <si>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</si>
  <si>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</si>
  <si>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</si>
  <si>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</si>
  <si>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</si>
  <si>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</si>
  <si>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</si>
  <si>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</si>
  <si>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</si>
  <si>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</si>
  <si>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</si>
  <si>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</si>
  <si>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</si>
  <si>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</si>
  <si>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</si>
  <si>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</si>
  <si>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</si>
  <si>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</si>
  <si>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</si>
  <si>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</si>
  <si>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</si>
  <si>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</si>
  <si>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</si>
  <si>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</si>
  <si>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</si>
  <si>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</si>
  <si>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</si>
  <si>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</si>
  <si>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</si>
  <si>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</si>
  <si>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</si>
  <si>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</si>
  <si>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</si>
  <si>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</si>
  <si>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</si>
  <si>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</si>
  <si>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</si>
  <si>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</si>
  <si>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</si>
  <si>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</si>
  <si>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</si>
  <si>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</si>
  <si>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</si>
  <si>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</si>
  <si>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</si>
  <si>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</si>
  <si>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</si>
  <si>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</si>
  <si>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</si>
  <si>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</si>
  <si>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</si>
  <si>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</si>
  <si>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</si>
  <si>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</si>
  <si>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</si>
  <si>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</si>
  <si>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</si>
  <si>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</si>
  <si>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</si>
  <si>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</si>
  <si>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</si>
  <si>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</si>
  <si>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</si>
  <si>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</si>
  <si>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</si>
  <si>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</si>
  <si>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</si>
  <si>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</si>
  <si>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</si>
  <si>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</si>
  <si>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</si>
  <si>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</si>
  <si>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</si>
  <si>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</si>
  <si>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</si>
  <si>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</si>
  <si>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</si>
  <si>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</si>
  <si>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</si>
  <si>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</si>
  <si>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</si>
  <si>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</si>
  <si>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</si>
  <si>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</si>
  <si>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</si>
  <si>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</si>
  <si>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</si>
  <si>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</si>
  <si>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</si>
  <si>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</si>
  <si>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</si>
  <si>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</si>
  <si>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</si>
  <si>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</si>
  <si>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</si>
  <si>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</si>
  <si>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</si>
  <si>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</si>
  <si>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</si>
  <si>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</si>
  <si>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</si>
  <si>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</si>
  <si>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</si>
  <si>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</si>
  <si>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</si>
  <si>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</si>
  <si>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</si>
  <si>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</si>
  <si>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</si>
  <si>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</si>
  <si>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</si>
  <si>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</si>
  <si>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</si>
  <si>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</si>
  <si>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</si>
  <si>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</si>
  <si>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</si>
  <si>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</si>
  <si>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</si>
  <si>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</si>
  <si>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</si>
  <si>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</si>
  <si>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</si>
  <si>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</si>
  <si>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</si>
  <si>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</si>
  <si>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</si>
  <si>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</si>
  <si>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</si>
  <si>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</si>
  <si>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</si>
  <si>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</si>
  <si>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</si>
  <si>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</si>
  <si>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</si>
  <si>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</si>
  <si>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</si>
  <si>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</si>
  <si>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</si>
  <si>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</si>
  <si>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</si>
  <si>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</si>
  <si>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</si>
  <si>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</si>
  <si>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</si>
  <si>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</si>
  <si>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</si>
  <si>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</si>
  <si>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</si>
  <si>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</si>
  <si>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</si>
  <si>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</si>
  <si>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</si>
  <si>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</si>
  <si>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</si>
  <si>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</si>
  <si>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</si>
  <si>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</si>
  <si>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</si>
  <si>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</si>
  <si>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</si>
  <si>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</si>
  <si>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</si>
  <si>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</si>
  <si>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</si>
  <si>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</si>
  <si>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</si>
  <si>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</si>
  <si>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</si>
  <si>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</si>
  <si>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</si>
  <si>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</si>
  <si>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</si>
  <si>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</si>
  <si>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</si>
  <si>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</si>
  <si>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</si>
  <si>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</si>
  <si>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</si>
  <si>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</si>
  <si>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</si>
  <si>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</si>
  <si>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</si>
  <si>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</si>
  <si>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</si>
  <si>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</si>
  <si>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</si>
  <si>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</si>
  <si>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</si>
  <si>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</si>
  <si>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</si>
  <si>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</si>
  <si>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</si>
  <si>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</si>
  <si>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</si>
  <si>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</si>
  <si>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</si>
  <si>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</si>
  <si>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</si>
  <si>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</si>
  <si>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</si>
  <si>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</si>
  <si>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</si>
  <si>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</si>
  <si>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</si>
  <si>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</si>
  <si>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</si>
  <si>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</si>
  <si>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</si>
  <si>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</si>
  <si>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</si>
  <si>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</si>
  <si>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</si>
  <si>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</si>
  <si>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</si>
  <si>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</si>
  <si>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</si>
  <si>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</si>
  <si>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</si>
  <si>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</si>
  <si>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</si>
  <si>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</si>
  <si>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</si>
  <si>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</si>
  <si>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</si>
  <si>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</si>
  <si>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</si>
  <si>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</si>
  <si>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</si>
  <si>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</si>
  <si>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</si>
  <si>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</si>
  <si>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</si>
  <si>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</si>
  <si>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</si>
  <si>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</si>
  <si>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</si>
  <si>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</si>
  <si>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</si>
  <si>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</si>
  <si>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</si>
  <si>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</si>
  <si>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</si>
  <si>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</si>
  <si>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</si>
  <si>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</si>
  <si>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</si>
  <si>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</si>
  <si>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</si>
  <si>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</si>
  <si>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</si>
  <si>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</si>
  <si>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</si>
  <si>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</si>
  <si>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</si>
  <si>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</si>
  <si>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</si>
  <si>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</si>
  <si>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</si>
  <si>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</si>
  <si>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</si>
  <si>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</si>
  <si>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</si>
  <si>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</si>
  <si>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</si>
  <si>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</si>
  <si>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</si>
  <si>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</si>
  <si>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</si>
  <si>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</si>
  <si>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</si>
  <si>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</si>
  <si>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</si>
  <si>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</si>
  <si>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</si>
  <si>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</si>
  <si>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</si>
  <si>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</si>
  <si>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</si>
  <si>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</si>
  <si>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</si>
  <si>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</si>
  <si>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</si>
  <si>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</si>
  <si>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</si>
  <si>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</si>
  <si>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</si>
  <si>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</si>
  <si>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</si>
  <si>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</si>
  <si>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</si>
  <si>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</si>
  <si>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</si>
  <si>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</si>
  <si>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</si>
  <si>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</si>
  <si>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</si>
  <si>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</si>
  <si>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</si>
  <si>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</si>
  <si>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</si>
  <si>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</si>
  <si>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</si>
  <si>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</si>
  <si>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</si>
  <si>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</si>
  <si>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</si>
  <si>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</si>
  <si>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</si>
  <si>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</si>
  <si>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</si>
  <si>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</si>
  <si>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</si>
  <si>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</si>
  <si>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</si>
  <si>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</si>
  <si>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</si>
  <si>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</si>
  <si>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</si>
  <si>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</si>
  <si>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</si>
  <si>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</si>
  <si>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</si>
  <si>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</si>
  <si>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</si>
  <si>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</si>
  <si>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</si>
  <si>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</si>
  <si>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</si>
  <si>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</si>
  <si>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</si>
  <si>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</si>
  <si>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</si>
  <si>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</si>
  <si>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</si>
  <si>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</si>
  <si>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</si>
  <si>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</si>
  <si>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</si>
  <si>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</si>
  <si>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</si>
  <si>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</si>
  <si>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</si>
  <si>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</si>
  <si>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</si>
  <si>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</si>
  <si>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</si>
  <si>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</si>
  <si>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</si>
  <si>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</si>
  <si>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</si>
  <si>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</si>
  <si>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</si>
  <si>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</si>
  <si>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</si>
  <si>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</si>
  <si>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</si>
  <si>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</si>
  <si>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</si>
  <si>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</si>
  <si>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</si>
  <si>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</si>
  <si>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</si>
  <si>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</si>
  <si>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</si>
  <si>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</si>
  <si>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</si>
  <si>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</si>
  <si>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</si>
  <si>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</si>
  <si>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</si>
  <si>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</si>
  <si>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</si>
  <si>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</si>
  <si>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</si>
  <si>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</si>
  <si>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</si>
  <si>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</si>
  <si>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</si>
  <si>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</si>
  <si>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</si>
  <si>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</si>
  <si>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</si>
  <si>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</si>
  <si>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</si>
  <si>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</si>
  <si>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</si>
  <si>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</si>
  <si>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</si>
  <si>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</si>
  <si>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</si>
  <si>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</si>
  <si>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</si>
  <si>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</si>
  <si>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</si>
  <si>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</si>
  <si>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</si>
  <si>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</si>
  <si>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</si>
  <si>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</si>
  <si>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</si>
  <si>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</si>
  <si>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</si>
  <si>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</si>
  <si>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</si>
  <si>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</si>
  <si>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</si>
  <si>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</si>
  <si>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</si>
  <si>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</si>
  <si>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</si>
  <si>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</si>
  <si>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</si>
  <si>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</si>
  <si>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</si>
  <si>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</si>
  <si>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</si>
  <si>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</si>
  <si>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</si>
  <si>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</si>
  <si>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</si>
  <si>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</si>
  <si>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</si>
  <si>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</si>
  <si>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</si>
  <si>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</si>
  <si>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</si>
  <si>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</si>
  <si>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</si>
  <si>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</si>
  <si>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</si>
  <si>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</si>
  <si>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</si>
  <si>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</si>
  <si>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</si>
  <si>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</si>
  <si>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</si>
  <si>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</si>
  <si>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</si>
  <si>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</si>
  <si>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</si>
  <si>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</si>
  <si>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</si>
  <si>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</si>
  <si>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</si>
  <si>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</si>
  <si>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</si>
  <si>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</si>
  <si>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</si>
  <si>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</si>
  <si>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</si>
  <si>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</si>
  <si>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</si>
  <si>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</si>
  <si>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</si>
  <si>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</si>
  <si>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</si>
  <si>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</si>
  <si>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</si>
  <si>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</si>
  <si>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</si>
  <si>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</si>
  <si>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</si>
  <si>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</si>
  <si>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</si>
  <si>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</si>
  <si>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</si>
  <si>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</si>
  <si>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</si>
  <si>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</si>
  <si>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</si>
  <si>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</si>
  <si>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</si>
  <si>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</si>
  <si>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</si>
  <si>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</si>
  <si>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</si>
  <si>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</si>
  <si>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</si>
  <si>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</si>
  <si>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</si>
  <si>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</si>
  <si>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</si>
  <si>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</si>
  <si>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</si>
  <si>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</si>
  <si>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</si>
  <si>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</si>
  <si>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</si>
  <si>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</si>
  <si>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</si>
  <si>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</si>
  <si>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</si>
  <si>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</si>
  <si>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</si>
  <si>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</si>
  <si>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</si>
  <si>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</si>
  <si>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</si>
  <si>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</si>
  <si>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</si>
  <si>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</si>
  <si>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</si>
  <si>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</si>
  <si>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</si>
  <si>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</si>
  <si>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</si>
  <si>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</si>
  <si>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</si>
  <si>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</si>
  <si>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</si>
  <si>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</si>
  <si>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</si>
  <si>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</si>
  <si>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</si>
  <si>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</si>
  <si>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</si>
  <si>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</si>
  <si>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</si>
  <si>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</si>
  <si>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</si>
  <si>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</si>
  <si>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</si>
  <si>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</si>
  <si>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</si>
  <si>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</si>
  <si>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</si>
  <si>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</si>
  <si>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</si>
  <si>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</si>
  <si>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</si>
  <si>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</si>
  <si>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</si>
  <si>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</si>
  <si>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</si>
  <si>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</si>
  <si>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</si>
  <si>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</si>
  <si>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</si>
  <si>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</si>
  <si>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</si>
  <si>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</si>
  <si>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</si>
  <si>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</si>
  <si>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</si>
  <si>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</si>
  <si>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</si>
  <si>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</si>
  <si>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</si>
  <si>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</si>
  <si>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</si>
  <si>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</si>
  <si>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</si>
  <si>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</si>
  <si>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</si>
  <si>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</si>
  <si>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</si>
  <si>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</si>
  <si>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</si>
  <si>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</si>
  <si>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</si>
  <si>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</si>
  <si>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</si>
  <si>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</si>
  <si>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</si>
  <si>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</si>
  <si>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</si>
  <si>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</si>
  <si>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</si>
  <si>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</si>
  <si>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</si>
  <si>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</si>
  <si>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</si>
  <si>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</si>
  <si>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</si>
  <si>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</si>
  <si>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</si>
  <si>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</si>
  <si>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</si>
  <si>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</si>
  <si>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</si>
  <si>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</si>
  <si>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</si>
  <si>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</si>
  <si>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</si>
  <si>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</si>
  <si>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</si>
  <si>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</si>
  <si>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</si>
  <si>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</si>
  <si>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</si>
  <si>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</si>
  <si>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</si>
  <si>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</si>
  <si>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</si>
  <si>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</si>
  <si>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</si>
  <si>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</si>
  <si>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</si>
  <si>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</si>
  <si>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</si>
  <si>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</si>
  <si>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</si>
  <si>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</si>
  <si>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</si>
  <si>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</si>
  <si>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</si>
  <si>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</si>
  <si>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</si>
  <si>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</si>
  <si>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</si>
  <si>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</si>
  <si>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</si>
  <si>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</si>
  <si>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</si>
  <si>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</si>
  <si>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</si>
  <si>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</si>
  <si>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</si>
  <si>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</si>
  <si>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</si>
  <si>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</si>
  <si>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</si>
  <si>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</si>
  <si>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</si>
  <si>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</si>
  <si>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</si>
  <si>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</si>
  <si>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</si>
  <si>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</si>
  <si>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</si>
  <si>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</si>
  <si>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</si>
  <si>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</si>
  <si>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</si>
  <si>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</si>
  <si>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</si>
  <si>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</si>
  <si>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</si>
  <si>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</si>
  <si>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</si>
  <si>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</si>
  <si>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</si>
  <si>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</si>
  <si>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</si>
  <si>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</si>
  <si>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</si>
  <si>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</si>
  <si>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</si>
  <si>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</si>
  <si>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</si>
  <si>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</si>
  <si>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</si>
  <si>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</si>
  <si>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</si>
  <si>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</si>
  <si>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</si>
  <si>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</si>
  <si>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</si>
  <si>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</si>
  <si>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</si>
  <si>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</si>
  <si>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</si>
  <si>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</si>
  <si>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</si>
  <si>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</si>
  <si>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</si>
  <si>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</si>
  <si>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</si>
  <si>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</si>
  <si>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</si>
  <si>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</si>
  <si>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</si>
  <si>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</si>
  <si>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</si>
  <si>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</si>
  <si>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</si>
  <si>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</si>
  <si>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</si>
  <si>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</si>
  <si>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</si>
  <si>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</si>
  <si>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</si>
  <si>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</si>
  <si>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</si>
  <si>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</si>
  <si>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</si>
  <si>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</si>
  <si>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</si>
  <si>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</si>
  <si>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</si>
  <si>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</si>
  <si>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</si>
  <si>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</si>
  <si>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</si>
  <si>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</si>
  <si>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</si>
  <si>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</si>
  <si>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</si>
  <si>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</si>
  <si>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</si>
  <si>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</si>
  <si>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</si>
  <si>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</si>
  <si>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</si>
  <si>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</si>
  <si>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</si>
  <si>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</si>
  <si>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</si>
  <si>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</si>
  <si>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</si>
  <si>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</si>
  <si>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</si>
  <si>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</si>
  <si>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</si>
  <si>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</si>
  <si>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</si>
  <si>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</si>
  <si>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</si>
  <si>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</si>
  <si>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</si>
  <si>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</si>
  <si>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</si>
  <si>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</si>
  <si>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</si>
  <si>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</si>
  <si>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</si>
  <si>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</si>
  <si>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</si>
  <si>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</si>
  <si>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</si>
  <si>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</si>
  <si>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</si>
  <si>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</si>
  <si>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</si>
  <si>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</si>
  <si>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</si>
  <si>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</si>
  <si>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</si>
  <si>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</si>
  <si>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</si>
  <si>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</si>
  <si>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</si>
  <si>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</si>
  <si>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</si>
  <si>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</si>
  <si>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</si>
  <si>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</si>
  <si>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</si>
  <si>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</si>
  <si>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</si>
  <si>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</si>
  <si>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</si>
  <si>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</si>
  <si>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</si>
  <si>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</si>
  <si>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</si>
  <si>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</si>
  <si>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</si>
  <si>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</si>
  <si>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</si>
  <si>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</si>
  <si>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</si>
  <si>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</si>
  <si>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</si>
  <si>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</si>
  <si>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</si>
  <si>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</si>
  <si>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</si>
  <si>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</si>
  <si>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</si>
  <si>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</si>
  <si>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</si>
  <si>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</si>
  <si>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</si>
  <si>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</si>
  <si>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</si>
  <si>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</si>
  <si>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</si>
  <si>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</si>
  <si>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</si>
  <si>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</si>
  <si>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</si>
  <si>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</si>
  <si>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</si>
  <si>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</si>
  <si>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</si>
  <si>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</si>
  <si>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</si>
  <si>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</si>
  <si>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</si>
  <si>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</si>
  <si>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</si>
  <si>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</si>
  <si>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</si>
  <si>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</si>
  <si>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</si>
  <si>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</si>
  <si>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</si>
  <si>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</si>
  <si>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</si>
  <si>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</si>
  <si>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</si>
  <si>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</si>
  <si>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</si>
  <si>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</si>
  <si>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</si>
  <si>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</si>
  <si>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</si>
  <si>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</si>
  <si>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</si>
  <si>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</si>
  <si>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</si>
  <si>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</si>
  <si>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</si>
  <si>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</si>
  <si>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</si>
  <si>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</si>
  <si>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</si>
  <si>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</si>
  <si>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</si>
  <si>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</si>
  <si>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</si>
  <si>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</si>
  <si>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</si>
  <si>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</si>
  <si>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</si>
  <si>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</si>
  <si>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</si>
  <si>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</si>
  <si>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</si>
  <si>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</si>
  <si>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</si>
  <si>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</si>
  <si>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</si>
  <si>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</si>
  <si>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</si>
  <si>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</si>
  <si>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</si>
  <si>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</si>
  <si>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</si>
  <si>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</si>
  <si>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</si>
  <si>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</si>
  <si>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</si>
  <si>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</si>
  <si>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</si>
  <si>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</si>
  <si>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</si>
  <si>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</si>
  <si>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</si>
  <si>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</si>
  <si>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</si>
  <si>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</si>
  <si>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</si>
  <si>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</si>
  <si>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</si>
  <si>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</si>
  <si>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</si>
  <si>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</si>
  <si>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</si>
  <si>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</si>
  <si>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</si>
  <si>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</si>
  <si>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</si>
  <si>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</si>
  <si>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</si>
  <si>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</si>
  <si>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</si>
  <si>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</si>
  <si>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</si>
  <si>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</si>
  <si>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</si>
  <si>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</si>
  <si>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</si>
  <si>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</si>
  <si>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</si>
  <si>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</si>
  <si>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</si>
  <si>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</si>
  <si>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</si>
  <si>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</si>
  <si>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</si>
  <si>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</si>
  <si>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</si>
  <si>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</si>
  <si>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</si>
  <si>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</si>
  <si>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</si>
  <si>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</si>
  <si>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</si>
  <si>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</si>
  <si>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</si>
  <si>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</si>
  <si>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</si>
  <si>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</si>
  <si>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</si>
  <si>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</si>
  <si>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</si>
  <si>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</si>
  <si>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</si>
  <si>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</si>
  <si>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</si>
  <si>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</si>
  <si>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</si>
  <si>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</si>
  <si>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</si>
  <si>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</si>
  <si>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</si>
  <si>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</si>
  <si>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</si>
  <si>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</si>
  <si>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</si>
  <si>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</si>
  <si>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</si>
  <si>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</si>
  <si>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</si>
  <si>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</si>
  <si>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</si>
  <si>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</si>
  <si>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</si>
  <si>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</si>
  <si>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</si>
  <si>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</si>
  <si>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</si>
  <si>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</si>
  <si>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</si>
  <si>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</si>
  <si>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</si>
  <si>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</si>
  <si>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</si>
  <si>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</si>
  <si>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</si>
  <si>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</si>
  <si>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</si>
  <si>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</si>
  <si>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</si>
  <si>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</si>
  <si>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</si>
  <si>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</si>
  <si>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</si>
  <si>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</si>
  <si>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</si>
  <si>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</si>
  <si>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</si>
  <si>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</si>
  <si>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</si>
  <si>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</si>
  <si>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</si>
  <si>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</si>
  <si>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</si>
  <si>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</si>
  <si>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</si>
  <si>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</si>
  <si>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</si>
  <si>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</si>
  <si>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</si>
  <si>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</si>
  <si>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</si>
  <si>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</si>
  <si>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</si>
  <si>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</si>
  <si>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</si>
  <si>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</si>
  <si>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</si>
  <si>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</si>
  <si>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</si>
  <si>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</si>
  <si>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</si>
  <si>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</si>
  <si>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</si>
  <si>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</si>
  <si>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</si>
  <si>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</si>
  <si>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</si>
  <si>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</si>
  <si>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</si>
  <si>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</si>
  <si>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</si>
  <si>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</si>
  <si>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</si>
  <si>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</si>
  <si>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</si>
  <si>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</si>
  <si>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</si>
  <si>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</si>
  <si>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</si>
  <si>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</si>
  <si>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</si>
  <si>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</si>
  <si>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</si>
  <si>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</si>
  <si>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</si>
  <si>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</si>
  <si>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</si>
  <si>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</si>
  <si>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</si>
  <si>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</si>
  <si>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</si>
  <si>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</si>
  <si>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</si>
  <si>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</si>
  <si>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</si>
  <si>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</si>
  <si>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</si>
  <si>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</si>
  <si>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</si>
  <si>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</si>
  <si>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</si>
  <si>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</si>
  <si>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</si>
  <si>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</si>
  <si>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</si>
  <si>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</si>
  <si>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</si>
  <si>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</si>
  <si>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</si>
  <si>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</si>
  <si>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</si>
  <si>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</si>
  <si>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</si>
  <si>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</si>
  <si>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</si>
  <si>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</si>
  <si>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</si>
  <si>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</si>
  <si>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</si>
  <si>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</si>
  <si>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</si>
  <si>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</si>
  <si>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</si>
  <si>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</si>
  <si>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</si>
  <si>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</si>
  <si>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</si>
  <si>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</si>
  <si>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</si>
  <si>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</si>
  <si>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</si>
  <si>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</si>
  <si>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</si>
  <si>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</si>
  <si>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</si>
  <si>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</si>
  <si>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</si>
  <si>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</si>
  <si>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</si>
  <si>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</si>
  <si>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</si>
  <si>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</si>
  <si>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</si>
  <si>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</si>
  <si>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</si>
  <si>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</si>
  <si>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</si>
  <si>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</si>
  <si>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</si>
  <si>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</si>
  <si>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</si>
  <si>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</si>
  <si>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</si>
  <si>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</si>
  <si>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</si>
  <si>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</si>
  <si>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</si>
  <si>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</si>
  <si>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</si>
  <si>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</si>
  <si>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</si>
  <si>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</si>
  <si>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</si>
  <si>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</si>
  <si>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</si>
  <si>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</si>
  <si>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</si>
  <si>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</si>
  <si>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</si>
  <si>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</si>
  <si>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</si>
  <si>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</si>
  <si>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</si>
  <si>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</si>
  <si>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</si>
  <si>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</si>
  <si>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</si>
  <si>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</si>
  <si>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</si>
  <si>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</si>
  <si>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</si>
  <si>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</si>
  <si>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</si>
  <si>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</si>
  <si>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</si>
  <si>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</si>
  <si>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</si>
  <si>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</si>
  <si>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</si>
  <si>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</si>
  <si>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</si>
  <si>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</si>
  <si>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</si>
  <si>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</si>
  <si>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</si>
  <si>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</si>
  <si>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</si>
  <si>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</si>
  <si>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</si>
  <si>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</si>
  <si>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</si>
  <si>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</si>
  <si>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</si>
  <si>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</si>
  <si>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</si>
  <si>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</si>
  <si>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</si>
  <si>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</si>
  <si>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</si>
  <si>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</si>
  <si>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</si>
  <si>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</si>
  <si>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</si>
  <si>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</si>
  <si>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</si>
  <si>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</si>
  <si>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</si>
  <si>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</si>
  <si>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</si>
  <si>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</si>
  <si>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</si>
  <si>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</si>
  <si>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</si>
  <si>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</si>
  <si>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</si>
  <si>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</si>
  <si>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</si>
  <si>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</si>
  <si>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</si>
  <si>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</si>
  <si>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</si>
  <si>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</si>
  <si>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</si>
  <si>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</si>
  <si>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</si>
  <si>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</si>
  <si>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</si>
  <si>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</si>
  <si>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</si>
  <si>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</si>
  <si>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</si>
  <si>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</si>
  <si>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</si>
  <si>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</si>
  <si>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</si>
  <si>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</si>
  <si>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</si>
  <si>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</si>
  <si>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</si>
  <si>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</si>
  <si>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</si>
  <si>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</si>
  <si>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</si>
  <si>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</si>
  <si>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</si>
  <si>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</si>
  <si>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</si>
  <si>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</si>
  <si>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</si>
  <si>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</si>
  <si>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</si>
  <si>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</si>
  <si>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</si>
  <si>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</si>
  <si>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</si>
  <si>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</si>
  <si>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</si>
  <si>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</si>
  <si>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</si>
  <si>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</si>
  <si>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</si>
  <si>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</si>
  <si>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</si>
  <si>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</si>
  <si>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</si>
  <si>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</si>
  <si>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</si>
  <si>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</si>
  <si>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</si>
  <si>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</si>
  <si>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</si>
  <si>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</si>
  <si>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</si>
  <si>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</si>
  <si>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</si>
  <si>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</si>
  <si>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</si>
  <si>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</si>
  <si>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</si>
  <si>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</si>
  <si>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</si>
  <si>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</si>
  <si>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</si>
  <si>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</si>
  <si>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</si>
  <si>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</si>
  <si>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</si>
  <si>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</si>
  <si>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</si>
  <si>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</si>
  <si>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</si>
  <si>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</si>
  <si>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</si>
  <si>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</si>
  <si>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</si>
  <si>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</si>
  <si>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</si>
  <si>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</si>
  <si>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</si>
  <si>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</si>
  <si>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</si>
  <si>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</si>
  <si>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</si>
  <si>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</si>
  <si>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</si>
  <si>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</si>
  <si>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</si>
  <si>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</si>
  <si>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</si>
  <si>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</si>
  <si>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</si>
  <si>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</si>
  <si>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</si>
  <si>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</si>
  <si>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</si>
  <si>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</si>
  <si>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</si>
  <si>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</si>
  <si>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</si>
  <si>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</si>
  <si>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</si>
  <si>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</si>
  <si>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</si>
  <si>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</si>
  <si>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</si>
  <si>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</si>
  <si>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</si>
  <si>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</si>
  <si>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</si>
  <si>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</si>
  <si>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</si>
  <si>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</si>
  <si>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</si>
  <si>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</si>
  <si>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</si>
  <si>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</si>
  <si>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</si>
  <si>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</si>
  <si>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</si>
  <si>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</si>
  <si>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</si>
  <si>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</si>
  <si>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</si>
  <si>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</si>
  <si>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</si>
  <si>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</si>
  <si>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</si>
  <si>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</si>
  <si>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</si>
  <si>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</si>
  <si>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</si>
  <si>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</si>
  <si>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</si>
  <si>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</si>
  <si>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</si>
  <si>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</si>
  <si>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</si>
  <si>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</si>
  <si>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</si>
  <si>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</si>
  <si>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</si>
  <si>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</si>
  <si>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</si>
  <si>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</si>
  <si>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</si>
  <si>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</si>
  <si>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</si>
  <si>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</si>
  <si>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</si>
  <si>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</si>
  <si>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</si>
  <si>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</si>
  <si>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</si>
  <si>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</si>
  <si>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</si>
  <si>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</si>
  <si>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</si>
  <si>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</si>
  <si>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</si>
  <si>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</si>
  <si>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</si>
  <si>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</si>
  <si>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</si>
  <si>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</si>
  <si>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</si>
  <si>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</si>
  <si>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</si>
  <si>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</si>
  <si>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</si>
  <si>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</si>
  <si>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</si>
  <si>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</si>
  <si>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</si>
  <si>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</si>
  <si>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</si>
  <si>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</si>
  <si>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</si>
  <si>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</si>
  <si>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</si>
  <si>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</si>
  <si>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</si>
  <si>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</si>
  <si>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</si>
  <si>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</si>
  <si>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</si>
  <si>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</si>
  <si>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</si>
  <si>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</si>
  <si>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</si>
  <si>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</si>
  <si>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</si>
  <si>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</si>
  <si>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</si>
  <si>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</si>
  <si>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</si>
  <si>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</si>
  <si>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</si>
  <si>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</si>
  <si>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</si>
  <si>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</si>
  <si>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</si>
  <si>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</si>
  <si>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</si>
  <si>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</si>
  <si>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</si>
  <si>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</si>
  <si>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</si>
  <si>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</si>
  <si>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</si>
  <si>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</si>
  <si>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</si>
  <si>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</si>
  <si>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</si>
  <si>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</si>
  <si>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</si>
  <si>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</si>
  <si>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</si>
  <si>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</si>
  <si>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</si>
  <si>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</si>
  <si>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</si>
  <si>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</si>
  <si>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</si>
  <si>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</si>
  <si>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</si>
  <si>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</si>
  <si>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</si>
  <si>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</si>
  <si>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</si>
  <si>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</si>
  <si>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</si>
  <si>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</si>
  <si>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</si>
  <si>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</si>
  <si>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</si>
  <si>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</si>
  <si>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</si>
  <si>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</si>
  <si>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</si>
  <si>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</si>
  <si>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</si>
  <si>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</si>
  <si>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</si>
  <si>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</si>
  <si>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</si>
  <si>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</si>
  <si>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</si>
  <si>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</si>
  <si>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</si>
  <si>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</si>
  <si>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</si>
  <si>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</si>
  <si>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</si>
  <si>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</si>
  <si>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</si>
  <si>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</si>
  <si>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</si>
  <si>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</si>
  <si>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</si>
  <si>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</si>
  <si>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</si>
  <si>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</si>
  <si>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</si>
  <si>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</si>
  <si>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</si>
  <si>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</si>
  <si>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</si>
  <si>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</si>
  <si>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</si>
  <si>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</si>
  <si>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</si>
  <si>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</si>
  <si>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</si>
  <si>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</si>
  <si>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</si>
  <si>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</si>
  <si>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</si>
  <si>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</si>
  <si>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</si>
  <si>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</si>
  <si>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</si>
  <si>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</si>
  <si>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</si>
  <si>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</si>
  <si>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</si>
  <si>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</si>
  <si>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</si>
  <si>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</si>
  <si>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</si>
  <si>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</si>
  <si>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</si>
  <si>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</si>
  <si>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</si>
  <si>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</si>
  <si>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</si>
  <si>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</si>
  <si>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</si>
  <si>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</si>
  <si>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</si>
  <si>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</si>
  <si>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</si>
  <si>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</si>
  <si>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</si>
  <si>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</si>
  <si>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</si>
  <si>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</si>
  <si>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</si>
  <si>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</si>
  <si>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</si>
  <si>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</si>
  <si>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</si>
  <si>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</si>
  <si>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</si>
  <si>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</si>
  <si>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</si>
  <si>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</si>
  <si>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</si>
  <si>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</si>
  <si>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</si>
  <si>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</si>
  <si>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</si>
  <si>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</si>
  <si>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</si>
  <si>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</si>
  <si>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</si>
  <si>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</si>
  <si>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</si>
  <si>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</si>
  <si>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</si>
  <si>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</si>
  <si>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</si>
  <si>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</si>
  <si>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</si>
  <si>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</si>
  <si>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</si>
  <si>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</si>
  <si>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</si>
  <si>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</si>
  <si>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</si>
  <si>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</si>
  <si>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</si>
  <si>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</si>
  <si>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</si>
  <si>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</si>
  <si>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</si>
  <si>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</si>
  <si>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</si>
  <si>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</si>
  <si>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</si>
  <si>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</si>
  <si>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</si>
  <si>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</si>
  <si>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</si>
  <si>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</si>
  <si>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</si>
  <si>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</si>
  <si>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</si>
  <si>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</si>
  <si>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</si>
  <si>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</si>
  <si>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</si>
  <si>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</si>
  <si>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</si>
  <si>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</si>
  <si>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</si>
  <si>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</si>
  <si>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</si>
  <si>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</si>
  <si>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</si>
  <si>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</si>
  <si>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</si>
  <si>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</si>
  <si>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</si>
  <si>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</si>
  <si>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</si>
  <si>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</si>
  <si>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</si>
  <si>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</si>
  <si>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</si>
  <si>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</si>
  <si>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</si>
  <si>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</si>
  <si>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</si>
  <si>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</si>
  <si>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</si>
  <si>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</si>
  <si>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</si>
  <si>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</si>
  <si>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</si>
  <si>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</si>
  <si>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</si>
  <si>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</si>
  <si>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</si>
  <si>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</si>
  <si>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</si>
  <si>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</si>
  <si>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</si>
  <si>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</si>
  <si>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</si>
  <si>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</si>
  <si>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</si>
  <si>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</si>
  <si>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</si>
  <si>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</si>
  <si>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</si>
  <si>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</si>
  <si>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</si>
  <si>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</si>
  <si>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</si>
  <si>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</si>
  <si>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</si>
  <si>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</si>
  <si>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</si>
  <si>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</si>
  <si>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</si>
  <si>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</si>
  <si>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</si>
  <si>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</si>
  <si>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</si>
  <si>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</si>
  <si>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</si>
  <si>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</si>
  <si>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</si>
  <si>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</si>
  <si>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</si>
  <si>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</si>
  <si>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</si>
  <si>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</si>
  <si>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</si>
  <si>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</si>
  <si>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</si>
  <si>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</si>
  <si>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</si>
  <si>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</si>
  <si>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</si>
  <si>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</si>
  <si>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</si>
  <si>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</si>
  <si>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</si>
  <si>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</si>
  <si>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</si>
  <si>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</si>
  <si>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</si>
  <si>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</si>
  <si>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</si>
  <si>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</si>
  <si>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</si>
  <si>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</si>
  <si>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</si>
  <si>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</si>
  <si>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</si>
  <si>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</si>
  <si>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</si>
  <si>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</si>
  <si>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</si>
  <si>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</si>
  <si>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</si>
  <si>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</si>
  <si>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</si>
  <si>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</si>
  <si>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</si>
  <si>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</si>
  <si>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</si>
  <si>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</si>
  <si>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</si>
  <si>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</si>
  <si>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</si>
  <si>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</si>
  <si>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</si>
  <si>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</si>
  <si>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</si>
  <si>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</si>
  <si>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</si>
  <si>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</si>
  <si>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</si>
  <si>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</si>
  <si>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</si>
  <si>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</si>
  <si>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</si>
  <si>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</si>
  <si>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</si>
  <si>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</si>
  <si>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</si>
  <si>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</si>
  <si>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</si>
  <si>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</si>
  <si>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</si>
  <si>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</si>
  <si>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</si>
  <si>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</si>
  <si>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</si>
  <si>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</si>
  <si>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</si>
  <si>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</si>
  <si>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</si>
  <si>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</si>
  <si>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</si>
  <si>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</si>
  <si>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</si>
  <si>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</si>
  <si>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</si>
  <si>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</si>
  <si>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</si>
  <si>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</si>
  <si>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</si>
  <si>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</si>
  <si>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</si>
  <si>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</si>
  <si>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</si>
  <si>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</si>
  <si>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</si>
  <si>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</si>
  <si>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</si>
  <si>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</si>
  <si>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</si>
  <si>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</si>
  <si>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</si>
  <si>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</si>
  <si>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</si>
  <si>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</si>
  <si>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</si>
  <si>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</si>
  <si>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</si>
  <si>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</si>
  <si>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</si>
  <si>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</si>
  <si>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</si>
  <si>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</si>
  <si>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</si>
  <si>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</si>
  <si>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</si>
  <si>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</si>
  <si>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</si>
  <si>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</si>
  <si>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</si>
  <si>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</si>
  <si>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</si>
  <si>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</si>
  <si>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</si>
  <si>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</si>
  <si>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</si>
  <si>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</si>
  <si>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</si>
  <si>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</si>
  <si>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</si>
  <si>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</si>
  <si>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</si>
  <si>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</si>
  <si>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</si>
  <si>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</si>
  <si>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</si>
  <si>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</si>
  <si>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</si>
  <si>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</si>
  <si>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</si>
  <si>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</si>
  <si>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</si>
  <si>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</si>
  <si>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</si>
  <si>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</si>
  <si>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</si>
  <si>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</si>
  <si>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</si>
  <si>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</si>
  <si>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</si>
  <si>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</si>
  <si>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</si>
  <si>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</si>
  <si>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</si>
  <si>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</si>
  <si>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</si>
  <si>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</si>
  <si>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</si>
  <si>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</si>
  <si>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</si>
  <si>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</si>
  <si>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</si>
  <si>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</si>
  <si>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</si>
  <si>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</si>
  <si>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</si>
  <si>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</si>
  <si>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</si>
  <si>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</si>
  <si>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</si>
  <si>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</si>
  <si>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</si>
  <si>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</si>
  <si>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</si>
  <si>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</si>
  <si>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</si>
  <si>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</si>
  <si>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</si>
  <si>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</si>
  <si>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</si>
  <si>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</si>
  <si>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</si>
  <si>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</si>
  <si>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</si>
  <si>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</si>
  <si>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</si>
  <si>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</si>
  <si>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</si>
  <si>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</si>
  <si>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</si>
  <si>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</si>
  <si>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</si>
  <si>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</si>
  <si>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</si>
  <si>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</si>
  <si>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</si>
  <si>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</si>
  <si>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</si>
  <si>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</si>
  <si>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</si>
  <si>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</si>
  <si>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</si>
  <si>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</si>
  <si>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</si>
  <si>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</si>
  <si>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</si>
  <si>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</si>
  <si>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</si>
  <si>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</si>
  <si>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</si>
  <si>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</si>
  <si>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</si>
  <si>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</si>
  <si>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</si>
  <si>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</si>
  <si>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</si>
  <si>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</si>
  <si>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</si>
  <si>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</si>
  <si>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</si>
  <si>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</si>
  <si>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</si>
  <si>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</si>
  <si>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</si>
  <si>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</si>
  <si>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</si>
  <si>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</si>
  <si>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</si>
  <si>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</si>
  <si>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</si>
  <si>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</si>
  <si>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</si>
  <si>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</si>
  <si>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</si>
  <si>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</si>
  <si>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</si>
  <si>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</si>
  <si>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</si>
  <si>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</si>
  <si>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</si>
  <si>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</si>
  <si>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</si>
  <si>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</si>
  <si>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</si>
  <si>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</si>
  <si>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</si>
  <si>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</si>
  <si>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</si>
  <si>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</si>
  <si>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</si>
  <si>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</si>
  <si>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</si>
  <si>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</si>
  <si>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</si>
  <si>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</si>
  <si>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</si>
  <si>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</si>
  <si>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</si>
  <si>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</si>
  <si>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</si>
  <si>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</si>
  <si>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</si>
  <si>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</si>
  <si>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</si>
  <si>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</si>
  <si>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</si>
  <si>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</si>
  <si>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</si>
  <si>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</si>
  <si>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</si>
  <si>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</si>
  <si>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</si>
  <si>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</si>
  <si>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</si>
  <si>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</si>
  <si>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</si>
  <si>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</si>
  <si>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</si>
  <si>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</si>
  <si>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</si>
  <si>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</si>
  <si>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</si>
  <si>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</si>
  <si>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</si>
  <si>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</si>
  <si>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</si>
  <si>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</si>
  <si>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</si>
  <si>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</si>
  <si>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</si>
  <si>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</si>
  <si>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</si>
  <si>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</si>
  <si>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</si>
  <si>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</si>
  <si>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</si>
  <si>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</si>
  <si>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</si>
  <si>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</si>
  <si>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</si>
  <si>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</si>
  <si>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</si>
  <si>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</si>
  <si>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</si>
  <si>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</si>
  <si>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</si>
  <si>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</si>
  <si>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</si>
  <si>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</si>
  <si>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</si>
  <si>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</si>
  <si>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</si>
  <si>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</si>
  <si>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</si>
  <si>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</si>
  <si>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</si>
  <si>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</si>
  <si>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</si>
  <si>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</si>
  <si>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</si>
  <si>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</si>
  <si>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</si>
  <si>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</si>
  <si>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</si>
  <si>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</si>
  <si>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</si>
  <si>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</si>
  <si>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</si>
  <si>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</si>
  <si>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</si>
  <si>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</si>
  <si>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</si>
  <si>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</si>
  <si>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</si>
  <si>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</si>
  <si>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</si>
  <si>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</si>
  <si>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</si>
  <si>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</si>
  <si>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</si>
  <si>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</si>
  <si>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</si>
  <si>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</si>
  <si>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</si>
  <si>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</si>
  <si>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</si>
  <si>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</si>
  <si>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</si>
  <si>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</si>
  <si>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</si>
  <si>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</si>
  <si>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</si>
  <si>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</si>
  <si>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</si>
  <si>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</si>
  <si>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</si>
  <si>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</si>
  <si>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</si>
  <si>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</si>
  <si>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</si>
  <si>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</si>
  <si>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</si>
  <si>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</si>
  <si>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</si>
  <si>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</si>
  <si>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</si>
  <si>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</si>
  <si>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</si>
  <si>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</si>
  <si>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</si>
  <si>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</si>
  <si>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</si>
  <si>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</si>
  <si>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</si>
  <si>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</si>
  <si>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</si>
  <si>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</si>
  <si>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</si>
  <si>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</si>
  <si>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</si>
  <si>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</si>
  <si>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</si>
  <si>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</si>
  <si>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</si>
  <si>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</si>
  <si>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</si>
  <si>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</si>
  <si>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</si>
  <si>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</si>
  <si>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</si>
  <si>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</si>
  <si>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</si>
  <si>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</si>
  <si>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</si>
  <si>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</si>
  <si>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</si>
  <si>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</si>
  <si>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</si>
  <si>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</si>
  <si>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</si>
  <si>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</si>
  <si>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</si>
  <si>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</si>
  <si>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</si>
  <si>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</si>
  <si>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</si>
  <si>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</si>
  <si>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</si>
  <si>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</si>
  <si>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</si>
  <si>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</si>
  <si>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</si>
  <si>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</si>
  <si>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</si>
  <si>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</si>
  <si>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</si>
  <si>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</si>
  <si>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</si>
  <si>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</si>
  <si>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</si>
  <si>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</si>
  <si>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</si>
  <si>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</si>
  <si>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</si>
  <si>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</si>
  <si>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</si>
  <si>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</si>
  <si>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</si>
  <si>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</si>
  <si>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</si>
  <si>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</si>
  <si>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</si>
  <si>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</si>
  <si>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</si>
  <si>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</si>
  <si>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</si>
  <si>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</si>
  <si>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</si>
  <si>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</si>
  <si>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</si>
  <si>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</si>
  <si>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</si>
  <si>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</si>
  <si>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</si>
  <si>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</si>
  <si>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</si>
  <si>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</si>
  <si>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</si>
  <si>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</si>
  <si>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</si>
  <si>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</si>
  <si>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</si>
  <si>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</si>
  <si>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</si>
  <si>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</si>
  <si>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</si>
  <si>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</si>
  <si>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</si>
  <si>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</si>
  <si>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</si>
  <si>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</si>
  <si>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</si>
  <si>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</si>
  <si>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</si>
  <si>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</si>
  <si>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</si>
  <si>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</si>
  <si>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</si>
  <si>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</si>
  <si>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</si>
  <si>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</si>
  <si>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</si>
  <si>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</si>
  <si>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</si>
  <si>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</si>
  <si>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</si>
  <si>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</si>
  <si>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</si>
  <si>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</si>
  <si>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</si>
  <si>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</si>
  <si>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</si>
  <si>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</si>
  <si>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</si>
  <si>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</si>
  <si>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</si>
  <si>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</si>
  <si>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</si>
  <si>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</si>
  <si>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</si>
  <si>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</si>
  <si>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</si>
  <si>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</si>
  <si>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</si>
  <si>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</si>
  <si>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</si>
  <si>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</si>
  <si>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</si>
  <si>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</si>
  <si>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</si>
  <si>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</si>
  <si>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</si>
  <si>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</si>
  <si>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</si>
  <si>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</si>
  <si>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</si>
  <si>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</si>
  <si>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</si>
  <si>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</si>
  <si>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</si>
  <si>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</si>
  <si>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</si>
  <si>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</si>
  <si>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</si>
  <si>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</si>
  <si>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</si>
  <si>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</si>
  <si>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</si>
  <si>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</si>
  <si>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</si>
  <si>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</si>
  <si>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</si>
  <si>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</si>
  <si>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</si>
  <si>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</si>
  <si>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</si>
  <si>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</si>
  <si>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</si>
  <si>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</si>
  <si>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</si>
  <si>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</si>
  <si>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</si>
  <si>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</si>
  <si>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</si>
  <si>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</si>
  <si>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</si>
  <si>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</si>
  <si>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</si>
  <si>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</si>
  <si>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</si>
  <si>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</si>
  <si>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</si>
  <si>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</si>
  <si>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</si>
  <si>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</si>
  <si>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</si>
  <si>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</si>
  <si>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</si>
  <si>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</si>
  <si>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</si>
  <si>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</si>
  <si>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</si>
  <si>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</si>
  <si>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</si>
  <si>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</si>
  <si>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</si>
  <si>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</si>
  <si>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</si>
  <si>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</si>
  <si>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</si>
  <si>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</si>
  <si>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</si>
  <si>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</si>
  <si>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</si>
  <si>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</si>
  <si>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</si>
  <si>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</si>
  <si>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</si>
  <si>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</si>
  <si>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</si>
  <si>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</si>
  <si>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</si>
  <si>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</si>
  <si>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</si>
  <si>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</si>
  <si>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</si>
  <si>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</si>
  <si>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</si>
  <si>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</si>
  <si>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</si>
  <si>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</si>
  <si>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</si>
  <si>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</si>
  <si>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</si>
  <si>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</si>
  <si>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</si>
  <si>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</si>
  <si>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</si>
  <si>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</si>
  <si>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</si>
  <si>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</si>
  <si>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</si>
  <si>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</si>
  <si>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</si>
  <si>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</si>
  <si>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</si>
  <si>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</si>
  <si>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</si>
  <si>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</si>
  <si>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</si>
  <si>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</si>
  <si>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</si>
  <si>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</si>
  <si>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</si>
  <si>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</si>
  <si>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</si>
  <si>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</si>
  <si>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</si>
  <si>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</si>
  <si>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</si>
  <si>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</si>
  <si>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</si>
  <si>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</si>
  <si>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</si>
  <si>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</si>
  <si>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</si>
  <si>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</si>
  <si>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</si>
  <si>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</si>
  <si>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</si>
  <si>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</si>
  <si>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</si>
  <si>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</si>
  <si>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</si>
  <si>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</si>
  <si>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</si>
  <si>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</si>
  <si>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</si>
  <si>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</si>
  <si>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</si>
  <si>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</si>
  <si>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</si>
  <si>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</si>
  <si>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</si>
  <si>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</si>
  <si>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</si>
  <si>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</si>
  <si>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</si>
  <si>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</si>
  <si>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</si>
  <si>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</si>
  <si>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</si>
  <si>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</si>
  <si>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</si>
  <si>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</si>
  <si>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</si>
  <si>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</si>
  <si>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</si>
  <si>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</si>
  <si>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</si>
  <si>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</si>
  <si>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</si>
  <si>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</si>
  <si>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</si>
  <si>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</si>
  <si>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</si>
  <si>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</si>
  <si>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</si>
  <si>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</si>
  <si>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</si>
  <si>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</si>
  <si>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</si>
  <si>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</si>
  <si>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</si>
  <si>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</si>
  <si>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</si>
  <si>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</si>
  <si>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</si>
  <si>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</si>
  <si>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</si>
  <si>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</si>
  <si>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</si>
  <si>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</si>
  <si>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</si>
  <si>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</si>
  <si>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</si>
  <si>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</si>
  <si>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</si>
  <si>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</si>
  <si>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</si>
  <si>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</si>
  <si>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</si>
  <si>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</si>
  <si>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</si>
  <si>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</si>
  <si>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</si>
  <si>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</si>
  <si>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</si>
  <si>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</si>
  <si>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</si>
  <si>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</si>
  <si>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</si>
  <si>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</si>
  <si>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</si>
  <si>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</si>
  <si>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</si>
  <si>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</si>
  <si>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</si>
  <si>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</si>
  <si>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</si>
  <si>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</si>
  <si>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</si>
  <si>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</si>
  <si>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</si>
  <si>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</si>
  <si>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</si>
  <si>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</si>
  <si>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</si>
  <si>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</si>
  <si>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</si>
  <si>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</si>
  <si>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</si>
  <si>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</si>
  <si>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</si>
  <si>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</si>
  <si>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</si>
  <si>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</si>
  <si>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</si>
  <si>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</si>
  <si>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</si>
  <si>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</si>
  <si>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</si>
  <si>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</si>
  <si>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</si>
  <si>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</si>
  <si>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</si>
  <si>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</si>
  <si>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</si>
  <si>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</si>
  <si>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</si>
  <si>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</si>
  <si>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</si>
  <si>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</si>
  <si>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</si>
  <si>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</si>
  <si>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</si>
  <si>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</si>
  <si>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</si>
  <si>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</si>
  <si>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</si>
  <si>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</si>
  <si>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</si>
  <si>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</si>
  <si>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</si>
  <si>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</si>
  <si>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</si>
  <si>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</si>
  <si>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</si>
  <si>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</si>
  <si>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</si>
  <si>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</si>
  <si>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</si>
  <si>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</si>
  <si>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</si>
  <si>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</si>
  <si>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</si>
  <si>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</si>
  <si>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</si>
  <si>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</si>
  <si>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</si>
  <si>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</si>
  <si>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</si>
  <si>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</si>
  <si>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</si>
  <si>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</si>
  <si>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</si>
  <si>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</si>
  <si>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</si>
  <si>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</si>
  <si>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</si>
  <si>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</si>
  <si>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</si>
  <si>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</si>
  <si>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</si>
  <si>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</si>
  <si>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</si>
  <si>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</si>
  <si>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</si>
  <si>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</si>
  <si>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</si>
  <si>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</si>
  <si>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</si>
  <si>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</si>
  <si>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</si>
  <si>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</si>
  <si>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</si>
  <si>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</si>
  <si>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</si>
  <si>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</si>
  <si>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</si>
  <si>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</si>
  <si>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</si>
  <si>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</si>
  <si>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</si>
  <si>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</si>
  <si>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</si>
  <si>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</si>
  <si>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</si>
  <si>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</si>
  <si>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</si>
  <si>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</si>
  <si>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</si>
  <si>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</si>
  <si>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</si>
  <si>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</si>
  <si>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</si>
  <si>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</si>
  <si>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</si>
  <si>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</si>
  <si>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</si>
  <si>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</si>
  <si>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</si>
  <si>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</si>
  <si>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</si>
  <si>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</si>
  <si>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</si>
  <si>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</si>
  <si>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</si>
  <si>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</si>
  <si>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</si>
  <si>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</si>
  <si>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</si>
  <si>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</si>
  <si>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</si>
  <si>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</si>
  <si>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</si>
  <si>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</si>
  <si>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</si>
  <si>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</si>
  <si>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</si>
  <si>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</si>
  <si>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</si>
  <si>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</si>
  <si>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</si>
  <si>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</si>
  <si>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</si>
  <si>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</si>
  <si>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</si>
  <si>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</si>
  <si>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</si>
  <si>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</si>
  <si>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</si>
  <si>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</si>
  <si>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</si>
  <si>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</si>
  <si>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</si>
  <si>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</si>
  <si>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</si>
  <si>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</si>
  <si>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</si>
  <si>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</si>
  <si>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</si>
  <si>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</si>
  <si>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</si>
  <si>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</si>
  <si>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</si>
  <si>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</si>
  <si>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</si>
  <si>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</si>
  <si>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</si>
  <si>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</si>
  <si>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</si>
  <si>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</si>
  <si>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</si>
  <si>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</si>
  <si>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</si>
  <si>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</si>
  <si>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</si>
  <si>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</si>
  <si>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</si>
  <si>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</si>
  <si>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</si>
  <si>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</si>
  <si>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</si>
  <si>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</si>
  <si>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</si>
  <si>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</si>
  <si>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</si>
  <si>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</si>
  <si>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</si>
  <si>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</si>
  <si>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</si>
  <si>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</si>
  <si>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</si>
  <si>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</si>
  <si>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</si>
  <si>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</si>
  <si>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</si>
  <si>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</si>
  <si>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</si>
  <si>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</si>
  <si>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</si>
  <si>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</si>
  <si>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</si>
  <si>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</si>
  <si>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</si>
  <si>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</si>
  <si>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</si>
  <si>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</si>
  <si>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</si>
  <si>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</si>
  <si>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</si>
  <si>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</si>
  <si>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</si>
  <si>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</si>
  <si>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</si>
  <si>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</si>
  <si>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</si>
  <si>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</si>
  <si>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</si>
  <si>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</si>
  <si>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</si>
  <si>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</si>
  <si>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</si>
  <si>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</si>
  <si>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</si>
  <si>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</si>
  <si>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</si>
  <si>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</si>
  <si>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</si>
  <si>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</si>
  <si>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</si>
  <si>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</si>
  <si>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</si>
  <si>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</si>
  <si>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</si>
  <si>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</si>
  <si>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</si>
  <si>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</si>
  <si>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</si>
  <si>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</si>
  <si>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</si>
  <si>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</si>
  <si>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</si>
  <si>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</si>
  <si>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</si>
  <si>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</si>
  <si>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</si>
  <si>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</si>
  <si>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</si>
  <si>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</si>
  <si>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</si>
  <si>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</si>
  <si>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</si>
  <si>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</si>
  <si>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</si>
  <si>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</si>
  <si>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</si>
  <si>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</si>
  <si>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</si>
  <si>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</si>
  <si>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</si>
  <si>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</si>
  <si>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</si>
  <si>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</si>
  <si>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</si>
  <si>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</si>
  <si>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</si>
  <si>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</si>
  <si>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</si>
  <si>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</si>
  <si>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</si>
  <si>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</si>
  <si>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</si>
  <si>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</si>
  <si>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</si>
  <si>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</si>
  <si>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</si>
  <si>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</si>
  <si>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</si>
  <si>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</si>
  <si>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</si>
  <si>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</si>
  <si>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</si>
  <si>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</si>
  <si>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</si>
  <si>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</si>
  <si>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</si>
  <si>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</si>
  <si>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</si>
  <si>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</si>
  <si>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</si>
  <si>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</si>
  <si>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</si>
  <si>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</si>
  <si>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</si>
  <si>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</si>
  <si>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</si>
  <si>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</si>
  <si>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</si>
  <si>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</si>
  <si>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</si>
  <si>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</si>
  <si>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</si>
  <si>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</si>
  <si>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</si>
  <si>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</si>
  <si>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</si>
  <si>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</si>
  <si>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</si>
  <si>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</si>
  <si>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</si>
  <si>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</si>
  <si>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</si>
  <si>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</si>
  <si>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</si>
  <si>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</si>
  <si>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</si>
  <si>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</si>
  <si>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</si>
  <si>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</si>
  <si>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</si>
  <si>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</si>
  <si>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</si>
  <si>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</si>
  <si>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</si>
  <si>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</si>
  <si>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</si>
  <si>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</si>
  <si>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</si>
  <si>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</si>
  <si>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</si>
  <si>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</si>
  <si>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</si>
  <si>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</si>
  <si>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</si>
  <si>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</si>
  <si>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</si>
  <si>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</si>
  <si>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</si>
  <si>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</si>
  <si>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</si>
  <si>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</si>
  <si>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</si>
  <si>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</si>
  <si>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</si>
  <si>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</si>
  <si>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</si>
  <si>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</si>
  <si>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</si>
  <si>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</si>
  <si>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</si>
  <si>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</si>
  <si>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</si>
  <si>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</si>
  <si>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</si>
  <si>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</si>
  <si>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</si>
  <si>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</si>
  <si>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</si>
  <si>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</si>
  <si>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</si>
  <si>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</si>
  <si>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</si>
  <si>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</si>
  <si>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</si>
  <si>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</si>
  <si>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</si>
  <si>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</si>
  <si>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</si>
  <si>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</si>
  <si>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</si>
  <si>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</si>
  <si>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</si>
  <si>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</si>
  <si>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</si>
  <si>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</si>
  <si>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</si>
  <si>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</si>
  <si>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</si>
  <si>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</si>
  <si>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</si>
  <si>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</si>
  <si>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</si>
  <si>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</si>
  <si>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</si>
  <si>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</si>
  <si>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</si>
  <si>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</si>
  <si>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</si>
  <si>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</si>
  <si>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</si>
  <si>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</si>
  <si>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</si>
  <si>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</si>
  <si>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</si>
  <si>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</si>
  <si>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</si>
  <si>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</si>
  <si>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</si>
  <si>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</si>
  <si>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</si>
  <si>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</si>
  <si>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</si>
  <si>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</si>
  <si>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</si>
  <si>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</si>
  <si>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</si>
  <si>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</si>
  <si>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</si>
  <si>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</si>
  <si>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</si>
  <si>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</si>
  <si>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</si>
  <si>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</si>
  <si>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</si>
  <si>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</si>
  <si>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</si>
  <si>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</si>
  <si>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</si>
  <si>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</si>
  <si>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</si>
  <si>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</si>
  <si>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</si>
  <si>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</si>
  <si>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</si>
  <si>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</si>
  <si>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</si>
  <si>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</si>
  <si>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</si>
  <si>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</si>
  <si>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</si>
  <si>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</si>
  <si>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</si>
  <si>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</si>
  <si>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</si>
  <si>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</si>
  <si>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</si>
  <si>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</si>
  <si>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</si>
  <si>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</si>
  <si>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</si>
  <si>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</si>
  <si>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</si>
  <si>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</si>
  <si>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</si>
  <si>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</si>
  <si>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</si>
  <si>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</si>
  <si>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</si>
  <si>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</si>
  <si>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</si>
  <si>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</si>
  <si>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</si>
  <si>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</si>
  <si>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</si>
  <si>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</si>
  <si>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</si>
  <si>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</si>
  <si>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</si>
  <si>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</si>
  <si>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</si>
  <si>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</si>
  <si>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</si>
  <si>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</si>
  <si>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</si>
  <si>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</si>
  <si>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</si>
  <si>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</si>
  <si>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</si>
  <si>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</si>
  <si>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</si>
  <si>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</si>
  <si>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</si>
  <si>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</si>
  <si>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</si>
  <si>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</si>
  <si>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</si>
  <si>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</si>
  <si>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</si>
  <si>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</si>
  <si>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</si>
  <si>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</si>
  <si>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</si>
  <si>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</si>
  <si>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</si>
  <si>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</si>
  <si>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</si>
  <si>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</si>
  <si>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</si>
  <si>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</si>
  <si>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</si>
  <si>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</si>
  <si>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</si>
  <si>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</si>
  <si>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</si>
  <si>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</si>
  <si>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</si>
  <si>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</si>
  <si>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</si>
  <si>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</si>
  <si>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</si>
  <si>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</si>
  <si>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</si>
  <si>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</si>
  <si>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</si>
  <si>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</si>
  <si>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</si>
  <si>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</si>
  <si>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</si>
  <si>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</si>
  <si>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</si>
  <si>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</si>
  <si>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</si>
  <si>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</si>
  <si>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</si>
  <si>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</si>
  <si>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</si>
  <si>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</si>
  <si>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</si>
  <si>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</si>
  <si>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</si>
  <si>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</si>
  <si>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</si>
  <si>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</si>
  <si>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</si>
  <si>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</si>
  <si>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</si>
  <si>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</si>
  <si>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</si>
  <si>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</si>
  <si>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</si>
  <si>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</si>
  <si>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</si>
  <si>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</si>
  <si>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</si>
  <si>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</si>
  <si>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</si>
  <si>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</si>
  <si>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</si>
  <si>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</si>
  <si>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</si>
  <si>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</si>
  <si>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</si>
  <si>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</si>
  <si>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</si>
  <si>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</si>
  <si>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</si>
  <si>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</si>
  <si>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</si>
  <si>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</si>
  <si>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</si>
  <si>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</si>
  <si>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</si>
  <si>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</si>
  <si>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</si>
  <si>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</si>
  <si>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</si>
  <si>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</si>
  <si>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</si>
  <si>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</si>
  <si>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</si>
  <si>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</si>
  <si>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</si>
  <si>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</si>
  <si>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</si>
  <si>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</si>
  <si>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</si>
  <si>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</si>
  <si>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</si>
  <si>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</si>
  <si>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</si>
  <si>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</si>
  <si>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</si>
  <si>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</si>
  <si>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</si>
  <si>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</si>
  <si>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</si>
  <si>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</si>
  <si>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</si>
  <si>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</si>
  <si>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</si>
  <si>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</si>
  <si>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</si>
  <si>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</si>
  <si>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</si>
  <si>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</si>
  <si>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</si>
  <si>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</si>
  <si>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</si>
  <si>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</si>
  <si>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</si>
  <si>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</si>
  <si>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</si>
  <si>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</si>
  <si>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</si>
  <si>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</si>
  <si>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</si>
  <si>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</si>
  <si>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</si>
  <si>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</si>
  <si>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</si>
  <si>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</si>
  <si>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</si>
  <si>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</si>
  <si>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</si>
  <si>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</si>
  <si>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</si>
  <si>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</si>
  <si>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</si>
  <si>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</si>
  <si>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</si>
  <si>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</si>
  <si>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</si>
  <si>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</si>
  <si>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</si>
  <si>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</si>
  <si>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</si>
  <si>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</si>
  <si>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</si>
  <si>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</si>
  <si>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</si>
  <si>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</si>
  <si>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</si>
  <si>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</si>
  <si>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</si>
  <si>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</si>
  <si>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</si>
  <si>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</si>
  <si>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</si>
  <si>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</si>
  <si>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</si>
  <si>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</si>
  <si>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</si>
  <si>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</si>
  <si>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</si>
  <si>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</si>
  <si>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</si>
  <si>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</si>
  <si>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</si>
  <si>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</si>
  <si>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</si>
  <si>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</si>
  <si>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</si>
  <si>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</si>
  <si>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</si>
  <si>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</si>
  <si>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</si>
  <si>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</si>
  <si>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</si>
  <si>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</si>
  <si>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</si>
  <si>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</si>
  <si>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</si>
  <si>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</si>
  <si>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</si>
  <si>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</si>
  <si>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</si>
  <si>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</si>
  <si>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</si>
  <si>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</si>
  <si>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</si>
  <si>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</si>
  <si>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</si>
  <si>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</si>
  <si>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</si>
  <si>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</si>
  <si>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</si>
  <si>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</si>
  <si>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</si>
  <si>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</si>
  <si>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</si>
  <si>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</si>
  <si>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</si>
  <si>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</si>
  <si>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</si>
  <si>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</si>
  <si>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</si>
  <si>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</si>
  <si>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</si>
  <si>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</si>
  <si>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</si>
  <si>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</si>
  <si>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</si>
  <si>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</si>
  <si>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</si>
  <si>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</si>
  <si>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</si>
  <si>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</si>
  <si>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</si>
  <si>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</si>
  <si>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</si>
  <si>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</si>
  <si>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</si>
  <si>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</si>
  <si>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</si>
  <si>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</si>
  <si>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</si>
  <si>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</si>
  <si>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</si>
  <si>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</si>
  <si>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</si>
  <si>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</si>
  <si>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</si>
  <si>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</si>
  <si>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</si>
  <si>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</si>
  <si>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</si>
  <si>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</si>
  <si>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</si>
  <si>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</si>
  <si>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</si>
  <si>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</si>
  <si>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</si>
  <si>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</si>
  <si>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</si>
  <si>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</si>
  <si>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</si>
  <si>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</si>
  <si>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</si>
  <si>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</si>
  <si>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</si>
  <si>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</si>
  <si>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</si>
  <si>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</si>
  <si>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</si>
  <si>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</si>
  <si>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</si>
  <si>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</si>
  <si>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</si>
  <si>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</si>
  <si>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</si>
  <si>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</si>
  <si>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</si>
  <si>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</si>
  <si>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</si>
  <si>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</si>
  <si>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</si>
  <si>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</si>
  <si>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</si>
  <si>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</si>
  <si>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</si>
  <si>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</si>
  <si>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</si>
  <si>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</si>
  <si>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</si>
  <si>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</si>
  <si>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</si>
  <si>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</si>
  <si>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</si>
  <si>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</si>
  <si>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</si>
  <si>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</si>
  <si>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</si>
  <si>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</si>
  <si>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</si>
  <si>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</si>
  <si>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</si>
  <si>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</si>
  <si>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</si>
  <si>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</si>
  <si>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</si>
  <si>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</si>
  <si>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</si>
  <si>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</si>
  <si>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</si>
  <si>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</si>
  <si>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</si>
  <si>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</si>
  <si>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</si>
  <si>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</si>
  <si>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</si>
  <si>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</si>
  <si>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</si>
  <si>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</si>
  <si>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</si>
  <si>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</si>
  <si>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</si>
  <si>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</si>
  <si>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</si>
  <si>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</si>
  <si>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</si>
  <si>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</si>
  <si>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</si>
  <si>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</si>
  <si>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</si>
  <si>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</si>
  <si>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</si>
  <si>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</si>
  <si>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</si>
  <si>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</si>
  <si>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</si>
  <si>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</si>
  <si>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</si>
  <si>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</si>
  <si>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</si>
  <si>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</si>
  <si>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</si>
  <si>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</si>
  <si>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</si>
  <si>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</si>
  <si>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</si>
  <si>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</si>
  <si>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</si>
  <si>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</si>
  <si>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</si>
  <si>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</si>
  <si>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</si>
  <si>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</si>
  <si>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</si>
  <si>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</si>
  <si>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</si>
  <si>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</si>
  <si>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</si>
  <si>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</si>
  <si>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</si>
  <si>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</si>
  <si>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</si>
  <si>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</si>
  <si>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</si>
  <si>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</si>
  <si>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</si>
  <si>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</si>
  <si>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</si>
  <si>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</si>
  <si>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</si>
  <si>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</si>
  <si>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</si>
  <si>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</si>
  <si>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</si>
  <si>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</si>
  <si>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</si>
  <si>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</si>
  <si>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</si>
  <si>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</si>
  <si>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</si>
  <si>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</si>
  <si>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</si>
  <si>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</si>
  <si>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</si>
  <si>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</si>
  <si>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</si>
  <si>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</si>
  <si>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</si>
  <si>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</si>
  <si>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</si>
  <si>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</si>
  <si>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</si>
  <si>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</si>
  <si>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</si>
  <si>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</si>
  <si>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</si>
  <si>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</si>
  <si>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</si>
  <si>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</si>
  <si>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</si>
  <si>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</si>
  <si>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</si>
  <si>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</si>
  <si>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</si>
  <si>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</si>
  <si>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</si>
  <si>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</si>
  <si>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</si>
  <si>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</si>
  <si>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</si>
  <si>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</si>
  <si>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</si>
  <si>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</si>
  <si>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</si>
  <si>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</si>
  <si>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</si>
  <si>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</si>
  <si>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</si>
  <si>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</si>
  <si>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</si>
  <si>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</si>
  <si>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</si>
  <si>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</si>
  <si>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</si>
  <si>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</si>
  <si>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</si>
  <si>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</si>
  <si>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</si>
  <si>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</si>
  <si>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</si>
  <si>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</si>
  <si>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</si>
  <si>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</si>
  <si>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</si>
  <si>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</si>
  <si>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</si>
  <si>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</si>
  <si>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</si>
  <si>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</si>
  <si>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</si>
  <si>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</si>
  <si>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</si>
  <si>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</si>
  <si>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</si>
  <si>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</si>
  <si>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</si>
  <si>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</si>
  <si>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</si>
  <si>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</si>
  <si>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</si>
  <si>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</si>
  <si>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</si>
  <si>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</si>
  <si>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</si>
  <si>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</si>
  <si>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</si>
  <si>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</si>
  <si>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</si>
  <si>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</si>
  <si>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</si>
  <si>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</si>
  <si>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</si>
  <si>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</si>
  <si>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</si>
  <si>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</si>
  <si>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</si>
  <si>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</si>
  <si>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</si>
  <si>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</si>
  <si>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</si>
  <si>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</si>
  <si>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</si>
  <si>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</si>
  <si>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</si>
  <si>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</si>
  <si>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</si>
  <si>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</si>
  <si>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</si>
  <si>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</si>
  <si>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</si>
  <si>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</si>
  <si>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</si>
  <si>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</si>
  <si>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</si>
  <si>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</si>
  <si>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</si>
  <si>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</si>
  <si>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</si>
  <si>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</si>
  <si>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</si>
  <si>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</si>
  <si>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</si>
  <si>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</si>
  <si>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</si>
  <si>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</si>
  <si>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</si>
  <si>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</si>
  <si>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</si>
  <si>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</si>
  <si>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</si>
  <si>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</si>
  <si>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</si>
  <si>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</si>
  <si>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</si>
  <si>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</si>
  <si>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</si>
  <si>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</si>
  <si>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</si>
  <si>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</si>
  <si>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</si>
  <si>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</si>
  <si>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</si>
  <si>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</si>
  <si>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</si>
  <si>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</si>
  <si>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</si>
  <si>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</si>
  <si>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</si>
  <si>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</si>
  <si>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</si>
  <si>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</si>
  <si>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</si>
  <si>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</si>
  <si>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</si>
  <si>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</si>
  <si>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</si>
  <si>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</si>
  <si>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</si>
  <si>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</si>
  <si>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</si>
  <si>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</si>
  <si>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</si>
  <si>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</si>
  <si>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</si>
  <si>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</si>
  <si>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</si>
  <si>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</si>
  <si>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</si>
  <si>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</si>
  <si>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</si>
  <si>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</si>
  <si>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</si>
  <si>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</si>
  <si>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</si>
  <si>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</si>
  <si>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</si>
  <si>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</si>
  <si>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</si>
  <si>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</si>
  <si>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</si>
  <si>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</si>
  <si>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</si>
  <si>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</si>
  <si>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</si>
  <si>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</si>
  <si>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</si>
  <si>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</si>
  <si>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</si>
  <si>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</si>
  <si>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</si>
  <si>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</si>
  <si>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</si>
  <si>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</si>
  <si>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</si>
  <si>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</si>
  <si>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</si>
  <si>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</si>
  <si>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</si>
  <si>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</si>
  <si>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</si>
  <si>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</si>
  <si>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</si>
  <si>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</si>
  <si>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</si>
  <si>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</si>
  <si>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</si>
  <si>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</si>
  <si>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</si>
  <si>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</si>
  <si>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</si>
  <si>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</si>
  <si>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</si>
  <si>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</si>
  <si>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</si>
  <si>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</si>
  <si>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</si>
  <si>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</si>
  <si>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</si>
  <si>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</si>
  <si>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</si>
  <si>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</si>
  <si>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</si>
  <si>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</si>
  <si>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</si>
  <si>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</si>
  <si>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</si>
  <si>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</si>
  <si>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</si>
  <si>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</si>
  <si>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</si>
  <si>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</si>
  <si>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</si>
  <si>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</si>
  <si>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</si>
  <si>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</si>
  <si>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</si>
  <si>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</si>
  <si>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</si>
  <si>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</si>
  <si>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</si>
  <si>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</si>
  <si>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</si>
  <si>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</si>
  <si>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</si>
  <si>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</si>
  <si>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</si>
  <si>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</si>
  <si>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</si>
  <si>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</si>
  <si>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</si>
  <si>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</si>
  <si>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</si>
  <si>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</si>
  <si>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</si>
  <si>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</si>
  <si>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</si>
  <si>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</si>
  <si>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</si>
  <si>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</si>
  <si>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</si>
  <si>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</si>
  <si>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</si>
  <si>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</si>
  <si>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</si>
  <si>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</si>
  <si>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</si>
  <si>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</si>
  <si>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</si>
  <si>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</si>
  <si>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</si>
  <si>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</si>
  <si>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</si>
  <si>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</si>
  <si>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</si>
  <si>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</si>
  <si>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</si>
  <si>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</si>
  <si>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</si>
  <si>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</si>
  <si>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</si>
  <si>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</si>
  <si>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</si>
  <si>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</si>
  <si>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</si>
  <si>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</si>
  <si>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</si>
  <si>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</si>
  <si>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</si>
  <si>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</si>
  <si>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</si>
  <si>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</si>
  <si>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</si>
  <si>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</si>
  <si>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</si>
  <si>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</si>
  <si>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</si>
  <si>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</si>
  <si>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</si>
  <si>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</si>
  <si>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</si>
  <si>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</si>
  <si>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</si>
  <si>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</si>
  <si>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</si>
  <si>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</si>
  <si>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</si>
  <si>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</si>
  <si>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</si>
  <si>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</si>
  <si>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</si>
  <si>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</si>
  <si>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</si>
  <si>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</si>
  <si>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</si>
  <si>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</si>
  <si>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</si>
  <si>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</si>
  <si>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</si>
  <si>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</si>
  <si>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</si>
  <si>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</si>
  <si>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</si>
  <si>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</si>
  <si>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</si>
  <si>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</si>
  <si>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</si>
  <si>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</si>
  <si>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</si>
  <si>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</si>
  <si>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</si>
  <si>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</si>
  <si>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</si>
  <si>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</si>
  <si>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</si>
  <si>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</si>
  <si>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</si>
  <si>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</si>
  <si>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</si>
  <si>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</si>
  <si>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</si>
  <si>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</si>
  <si>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</si>
  <si>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</si>
  <si>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</si>
  <si>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</si>
  <si>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</si>
  <si>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</si>
  <si>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</si>
  <si>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</si>
  <si>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</si>
  <si>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</si>
  <si>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</si>
  <si>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</si>
  <si>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</si>
  <si>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</si>
  <si>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</si>
  <si>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</si>
  <si>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</si>
  <si>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</si>
  <si>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</si>
  <si>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</si>
  <si>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</si>
  <si>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</si>
  <si>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</si>
  <si>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</si>
  <si>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</si>
  <si>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</si>
  <si>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</si>
  <si>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</si>
  <si>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</si>
  <si>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</si>
  <si>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</si>
  <si>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</si>
  <si>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</si>
  <si>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</si>
  <si>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</si>
  <si>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</si>
  <si>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</si>
  <si>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</si>
  <si>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</si>
  <si>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</si>
  <si>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</si>
  <si>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</si>
  <si>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</si>
  <si>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</si>
  <si>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</si>
  <si>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</si>
  <si>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</si>
  <si>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</si>
  <si>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</si>
  <si>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</si>
  <si>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</si>
  <si>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</si>
  <si>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</si>
  <si>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</si>
  <si>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</si>
  <si>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</si>
  <si>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</si>
  <si>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</si>
  <si>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</si>
  <si>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</si>
  <si>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</si>
  <si>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</si>
  <si>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</si>
  <si>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</si>
  <si>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</si>
  <si>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</si>
  <si>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</si>
  <si>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</si>
  <si>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</si>
  <si>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</si>
  <si>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</si>
  <si>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</si>
  <si>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</si>
  <si>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</si>
  <si>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</si>
  <si>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</si>
  <si>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</si>
  <si>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</si>
  <si>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</si>
  <si>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SMC Corporation</t>
  </si>
  <si>
    <t>DUNZ No.</t>
  </si>
  <si>
    <t>Akihabara UDX15F, 4-14-1, Sotokanda, Chiyoda-ku, Tokyo 101-0021, JAPAN</t>
  </si>
  <si>
    <t>Yoichiro Okada</t>
  </si>
  <si>
    <t>Green@smcjpn.co.jp</t>
  </si>
  <si>
    <t>0297-52-6433</t>
  </si>
  <si>
    <t>Yoshiki Takada</t>
    <phoneticPr fontId="4" type="noConversion"/>
  </si>
  <si>
    <t>Director and Senior Managing Executive Officer &amp; Senior General Manager of Sales Headquarters</t>
    <phoneticPr fontId="4" type="noConversion"/>
  </si>
  <si>
    <t>SHQ-GENERAL_MANAGER@SMCJPN.CO.JP</t>
    <phoneticPr fontId="4" type="noConversion"/>
  </si>
  <si>
    <t>03-5247-8240</t>
    <phoneticPr fontId="4" type="noConversion"/>
  </si>
  <si>
    <t>Tantalum capacitor, Tantalum in barrier metals</t>
    <phoneticPr fontId="4" type="noConversion"/>
  </si>
  <si>
    <t>Tin in Solder alloy, Tin plating, Tin in Aluminum Alloy, Tin in Copper alloy,　Tin in Grass mold materila</t>
  </si>
  <si>
    <t>Gold  in electric contact part</t>
  </si>
  <si>
    <t>Wolfram electrode of Ionizer IZ series, Tangusten in guide material</t>
  </si>
  <si>
    <t>The following smelters may source from the DRC/covered countries, in addition to other countries: CID000211,CID000460,CID002558,CID002557,CID000291,CID000616,CID002544,CID002547,CID002548,CID002549,CID002550,CID002545,CID000914,CID000917,CID002506,CID002539,CID002568,CID001076,CID001277,CID001869,CID001969.  All of these smelters are compliant with the CFS Program and additional information is available at http://www.conflictfreesourcing.org/conflict-free-smelter-refiner-lists/</t>
  </si>
  <si>
    <t>The following smelters may source from the DRC/covered countries, in addition to other countries: CID000315,CID002455,CID000244,CID002468,CID001105,CID002773,CID001337,CID001419,CID001428,CID001438,CID001468,CID001471,CID001477,CID001482,CID001490,CID001898.  All of these smelters are compliant with the CFS Program and additional information is available at http://www.conflictfreesourcing.org/conflict-free-smelter-refiner-lists/</t>
  </si>
  <si>
    <t>The following smelters may source from the DRC/covered countries, in addition to other countries: CID000041,CID000090,CID000185,CID000855,CID001188,CID001259,CID001386,CID001512,,CID001555.  All of these smelters are compliant with the CFS Program and additional information is available at http://www.conflictfreesourcing.org/conflict-free-smelter-refiner-lists/</t>
  </si>
  <si>
    <t>The following smelters may source from the DRC/covered countries, in addition to other countries: CID000004,CID000258,CID000875,CID002315,CID002541,CID002649,CID002317,CID002011,CID002320,CID002082.  All of these smelters are compliant with the CFS Program and additional information is available at http://www.conflictfreesourcing.org/conflict-free-smelter-refiner-lists/</t>
  </si>
  <si>
    <t>Some are recycled or scrap sourced but not all.</t>
  </si>
  <si>
    <t>We have received data from over 93% of our suppliers.  We continue to work with our suppliers and expect to receive 100% by end of year.</t>
    <phoneticPr fontId="4" type="noConversion"/>
  </si>
  <si>
    <t>Included in standard contract language</t>
  </si>
  <si>
    <t>http://www.smcworld.com/docs/company/en/</t>
    <phoneticPr fontId="4" type="noConversion"/>
  </si>
  <si>
    <t>We require our suppliers DRC conflict-free minerals by the notes of the basic contract document</t>
    <phoneticPr fontId="4" type="noConversion"/>
  </si>
  <si>
    <t>Planned once lists become available.</t>
    <phoneticPr fontId="4" type="noConversion"/>
  </si>
  <si>
    <t>The following smelters may source from the DRC/covered countries, in addition to other countries: CID000211,CID000460,CID002558,CID002557,CID000291,CID000616,CID002544,CID002547,CID002548,CID002549,CID002550,CID002545,CID000914,CID000917,CID002506,CID002539,CID002568,CID001076,CID001277,CID001869,CID001969.  All of these smelters are compliant with the CFS Program and additional information is available at http://www.conflictfreesourcing.org/conflict-free-smelter-refiner-lists/</t>
    <phoneticPr fontId="4" type="noConversion"/>
  </si>
  <si>
    <t>The following smelters may source from the DRC/covered countries, in addition to other countries: CID000315,CID002455,CID000244,CID002468,CID001105,CID002773,CID001337,CID001419,CID001428,CID001468,CID001471,CID001477,CID001482,CID001490,CID001898.  All of these smelters are compliant with the CFS Program and additional information is available at http://www.conflictfreesourcing.org/conflict-free-smelter-refiner-lists/</t>
    <phoneticPr fontId="4" type="noConversion"/>
  </si>
  <si>
    <t>The following smelters may source from the DRC/covered countries, in addition to other countries: CID000004,CID000258,CID000875,CID002315,CID002541CID002649,CID002317,CID002320,CID002082.  All of these smelters are compliant with the CFS Program and additional information is available at http://www.conflictfreesourcing.org/conflict-free-smelter-refiner-lists/</t>
    <phoneticPr fontId="4" type="noConversion"/>
  </si>
</sst>
</file>

<file path=xl/styles.xml><?xml version="1.0" encoding="utf-8"?>
<styleSheet xmlns="http://schemas.openxmlformats.org/spreadsheetml/2006/main">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24">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ＭＳ Ｐゴシック"/>
      <family val="3"/>
      <charset val="128"/>
      <scheme val="minor"/>
    </font>
    <font>
      <sz val="11"/>
      <color theme="0"/>
      <name val="ＭＳ Ｐゴシック"/>
      <family val="3"/>
      <charset val="128"/>
      <scheme val="minor"/>
    </font>
    <font>
      <sz val="11"/>
      <color rgb="FF9C0006"/>
      <name val="ＭＳ Ｐゴシック"/>
      <family val="3"/>
      <charset val="128"/>
    </font>
    <font>
      <sz val="11"/>
      <color rgb="FF9C0006"/>
      <name val="ＭＳ Ｐゴシック"/>
      <family val="3"/>
      <charset val="128"/>
      <scheme val="minor"/>
    </font>
    <font>
      <b/>
      <sz val="11"/>
      <color rgb="FFFA7D00"/>
      <name val="ＭＳ Ｐゴシック"/>
      <family val="3"/>
      <charset val="128"/>
      <scheme val="minor"/>
    </font>
    <font>
      <b/>
      <sz val="11"/>
      <color theme="0"/>
      <name val="ＭＳ Ｐゴシック"/>
      <family val="3"/>
      <charset val="128"/>
      <scheme val="minor"/>
    </font>
    <font>
      <i/>
      <sz val="11"/>
      <color rgb="FF7F7F7F"/>
      <name val="ＭＳ Ｐゴシック"/>
      <family val="3"/>
      <charset val="128"/>
      <scheme val="minor"/>
    </font>
    <font>
      <sz val="11"/>
      <color rgb="FF0061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u/>
      <sz val="10"/>
      <color theme="10"/>
      <name val="Arial"/>
      <family val="2"/>
    </font>
    <font>
      <u/>
      <sz val="11"/>
      <color theme="10"/>
      <name val="ＭＳ Ｐゴシック"/>
      <family val="3"/>
      <charset val="128"/>
      <scheme val="minor"/>
    </font>
    <font>
      <u/>
      <sz val="12"/>
      <color theme="10"/>
      <name val="ＭＳ Ｐゴシック"/>
      <family val="3"/>
      <charset val="128"/>
      <scheme val="minor"/>
    </font>
    <font>
      <sz val="11"/>
      <color rgb="FF3F3F76"/>
      <name val="ＭＳ Ｐゴシック"/>
      <family val="3"/>
      <charset val="128"/>
      <scheme val="minor"/>
    </font>
    <font>
      <sz val="11"/>
      <color rgb="FFFA7D00"/>
      <name val="ＭＳ Ｐゴシック"/>
      <family val="3"/>
      <charset val="128"/>
      <scheme val="minor"/>
    </font>
    <font>
      <sz val="11"/>
      <color rgb="FF9C6500"/>
      <name val="ＭＳ Ｐゴシック"/>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ＭＳ Ｐゴシック"/>
      <family val="3"/>
      <charset val="128"/>
      <scheme val="minor"/>
    </font>
    <font>
      <b/>
      <sz val="11"/>
      <color rgb="FF3F3F3F"/>
      <name val="ＭＳ Ｐゴシック"/>
      <family val="3"/>
      <charset val="128"/>
      <scheme val="minor"/>
    </font>
    <font>
      <sz val="18"/>
      <color theme="3"/>
      <name val="ＭＳ Ｐゴシック"/>
      <family val="3"/>
      <charset val="128"/>
      <scheme val="major"/>
    </font>
    <font>
      <b/>
      <sz val="11"/>
      <color theme="1"/>
      <name val="ＭＳ Ｐゴシック"/>
      <family val="3"/>
      <charset val="128"/>
      <scheme val="minor"/>
    </font>
    <font>
      <sz val="11"/>
      <color rgb="FFFF0000"/>
      <name val="ＭＳ Ｐゴシック"/>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ＭＳ Ｐゴシック"/>
      <family val="3"/>
      <charset val="128"/>
      <scheme val="minor"/>
    </font>
    <font>
      <sz val="10"/>
      <color rgb="FFFF0000"/>
      <name val="Verdana"/>
      <family val="2"/>
    </font>
    <font>
      <u/>
      <sz val="10"/>
      <color indexed="12"/>
      <name val="ＭＳ Ｐゴシック"/>
      <family val="3"/>
      <charset val="128"/>
      <scheme val="major"/>
    </font>
    <font>
      <sz val="10"/>
      <name val="ＭＳ Ｐゴシック"/>
      <family val="3"/>
      <charset val="128"/>
      <scheme val="major"/>
    </font>
    <font>
      <u/>
      <sz val="12"/>
      <color indexed="12"/>
      <name val="ＭＳ Ｐゴシック"/>
      <family val="3"/>
      <charset val="128"/>
      <scheme val="major"/>
    </font>
    <font>
      <sz val="12"/>
      <name val="ＭＳ Ｐゴシック"/>
      <family val="3"/>
      <charset val="128"/>
      <scheme val="major"/>
    </font>
    <font>
      <sz val="12"/>
      <name val="ＭＳ Ｐゴシック"/>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3"/>
      <charset val="128"/>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amily val="3"/>
      <charset val="128"/>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7">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80" fontId="80" fillId="0" borderId="0" applyNumberFormat="0" applyFill="0" applyBorder="0" applyAlignment="0" applyProtection="0"/>
    <xf numFmtId="0" fontId="81" fillId="0" borderId="0" applyNumberFormat="0" applyFill="0" applyBorder="0" applyAlignment="0" applyProtection="0"/>
    <xf numFmtId="180" fontId="80" fillId="0" borderId="0" applyNumberFormat="0" applyFill="0" applyBorder="0" applyAlignment="0" applyProtection="0">
      <alignment vertical="top"/>
      <protection locked="0"/>
    </xf>
    <xf numFmtId="180"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80"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80" fontId="86" fillId="0" borderId="0"/>
    <xf numFmtId="0" fontId="6" fillId="0" borderId="0"/>
    <xf numFmtId="0" fontId="6" fillId="0" borderId="0"/>
    <xf numFmtId="180"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80" fontId="86" fillId="0" borderId="0"/>
    <xf numFmtId="0" fontId="5" fillId="0" borderId="0"/>
    <xf numFmtId="180" fontId="6" fillId="0" borderId="0"/>
    <xf numFmtId="0" fontId="69" fillId="0" borderId="0"/>
    <xf numFmtId="0" fontId="69" fillId="0" borderId="0"/>
    <xf numFmtId="180" fontId="5" fillId="0" borderId="0"/>
    <xf numFmtId="0" fontId="69" fillId="0" borderId="0"/>
    <xf numFmtId="0" fontId="5" fillId="0" borderId="0"/>
    <xf numFmtId="0" fontId="69" fillId="0" borderId="0"/>
    <xf numFmtId="0" fontId="87" fillId="0" borderId="0">
      <alignment vertical="center"/>
    </xf>
    <xf numFmtId="180"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80" fontId="86" fillId="0" borderId="0"/>
    <xf numFmtId="180"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80" fontId="10" fillId="0" borderId="0"/>
    <xf numFmtId="0" fontId="6" fillId="0" borderId="0"/>
    <xf numFmtId="0" fontId="6" fillId="0" borderId="0"/>
    <xf numFmtId="0" fontId="6" fillId="0" borderId="0"/>
    <xf numFmtId="180" fontId="6" fillId="0" borderId="0"/>
  </cellStyleXfs>
  <cellXfs count="450">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80"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81"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82"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80"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80" fontId="0" fillId="2" borderId="4" xfId="0" applyNumberFormat="1" applyFont="1" applyFill="1" applyBorder="1" applyAlignment="1">
      <alignment vertical="top" wrapText="1"/>
    </xf>
    <xf numFmtId="180" fontId="0" fillId="2" borderId="0" xfId="0" applyNumberFormat="1" applyFont="1" applyFill="1" applyBorder="1" applyAlignment="1"/>
    <xf numFmtId="180" fontId="9" fillId="2" borderId="0" xfId="0" applyNumberFormat="1" applyFont="1" applyFill="1" applyBorder="1"/>
    <xf numFmtId="180" fontId="14" fillId="2" borderId="0" xfId="0" applyNumberFormat="1" applyFont="1" applyFill="1" applyBorder="1" applyAlignment="1">
      <alignment horizontal="center" vertical="center" wrapText="1"/>
    </xf>
    <xf numFmtId="180" fontId="11" fillId="2" borderId="0" xfId="0" applyNumberFormat="1" applyFont="1" applyFill="1" applyBorder="1" applyAlignment="1">
      <alignment horizontal="center" vertical="center"/>
    </xf>
    <xf numFmtId="180" fontId="0" fillId="2" borderId="0" xfId="0" applyNumberFormat="1" applyFont="1" applyFill="1" applyBorder="1"/>
    <xf numFmtId="180" fontId="27" fillId="2" borderId="11" xfId="570" applyNumberFormat="1" applyFont="1" applyFill="1" applyBorder="1" applyAlignment="1">
      <alignment horizontal="center" vertical="center" wrapText="1"/>
    </xf>
    <xf numFmtId="180" fontId="0" fillId="0" borderId="0" xfId="0" applyNumberFormat="1" applyFont="1" applyFill="1" applyBorder="1"/>
    <xf numFmtId="180"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82"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5" fillId="0" borderId="0" xfId="0" applyFont="1"/>
    <xf numFmtId="49" fontId="0" fillId="0" borderId="0" xfId="0" applyNumberFormat="1" applyFont="1" applyFill="1" applyAlignment="1">
      <alignment vertical="center"/>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vertical="top" wrapText="1"/>
    </xf>
    <xf numFmtId="0" fontId="112" fillId="0" borderId="0" xfId="0" applyFont="1" applyAlignment="1">
      <alignment horizontal="left" vertical="top" wrapText="1"/>
    </xf>
    <xf numFmtId="0" fontId="113" fillId="0" borderId="0" xfId="0" applyFont="1" applyAlignment="1">
      <alignment vertical="top" wrapText="1"/>
    </xf>
    <xf numFmtId="9" fontId="111" fillId="0" borderId="0" xfId="0" applyNumberFormat="1" applyFont="1" applyAlignment="1">
      <alignment horizontal="left" vertical="top" wrapText="1"/>
    </xf>
    <xf numFmtId="0" fontId="112"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7" fillId="36" borderId="65" xfId="502" applyNumberFormat="1" applyFont="1" applyFill="1" applyBorder="1" applyAlignment="1">
      <alignment vertical="center" wrapText="1"/>
    </xf>
    <xf numFmtId="0" fontId="107"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7"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6" fillId="36" borderId="65" xfId="0" applyFont="1" applyFill="1" applyBorder="1" applyAlignment="1">
      <alignment vertical="center" wrapText="1"/>
    </xf>
    <xf numFmtId="180" fontId="96" fillId="0" borderId="0" xfId="480" applyFont="1" applyFill="1" applyAlignment="1">
      <alignment horizontal="left" vertical="top" wrapText="1"/>
    </xf>
    <xf numFmtId="180"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80" fontId="96" fillId="0" borderId="0" xfId="480" applyFont="1" applyFill="1" applyAlignment="1">
      <alignment vertical="top" wrapText="1"/>
    </xf>
    <xf numFmtId="180" fontId="97" fillId="0" borderId="0" xfId="480" applyFont="1" applyFill="1" applyAlignment="1">
      <alignment horizontal="left" vertical="top" wrapText="1"/>
    </xf>
    <xf numFmtId="9" fontId="119"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19" fillId="0" borderId="0" xfId="502" applyFont="1" applyFill="1" applyAlignment="1">
      <alignment horizontal="justify" vertical="top"/>
    </xf>
    <xf numFmtId="0" fontId="97" fillId="0" borderId="0" xfId="502" applyFont="1" applyFill="1" applyBorder="1" applyAlignment="1">
      <alignment horizontal="left" vertical="top" wrapText="1"/>
    </xf>
    <xf numFmtId="0" fontId="120" fillId="0" borderId="0" xfId="502" applyFont="1" applyFill="1" applyBorder="1" applyAlignment="1">
      <alignment horizontal="left" vertical="top" wrapText="1"/>
    </xf>
    <xf numFmtId="0" fontId="119" fillId="0" borderId="0" xfId="502" applyFont="1" applyFill="1" applyAlignment="1">
      <alignment horizontal="left" vertical="top" wrapText="1"/>
    </xf>
    <xf numFmtId="180" fontId="96" fillId="0" borderId="0" xfId="480" applyFont="1" applyFill="1" applyAlignment="1" applyProtection="1">
      <alignment horizontal="left" vertical="top" wrapText="1"/>
    </xf>
    <xf numFmtId="180" fontId="96" fillId="0" borderId="0" xfId="480" applyFont="1" applyFill="1" applyBorder="1" applyAlignment="1">
      <alignment vertical="top" wrapText="1"/>
    </xf>
    <xf numFmtId="180" fontId="96" fillId="0" borderId="0" xfId="480" applyFont="1" applyFill="1" applyAlignment="1" applyProtection="1">
      <alignment horizontal="left" vertical="top" wrapText="1"/>
      <protection hidden="1"/>
    </xf>
    <xf numFmtId="0" fontId="123" fillId="0" borderId="0" xfId="527" applyFont="1" applyFill="1" applyAlignment="1">
      <alignment horizontal="left" vertical="top" wrapText="1"/>
    </xf>
    <xf numFmtId="180" fontId="6" fillId="0" borderId="0" xfId="480"/>
    <xf numFmtId="0" fontId="115" fillId="0" borderId="0" xfId="0" applyFont="1" applyFill="1" applyAlignment="1">
      <alignment vertical="top" wrapText="1"/>
    </xf>
    <xf numFmtId="0" fontId="0" fillId="0" borderId="65" xfId="0" applyBorder="1" applyAlignment="1" applyProtection="1">
      <alignment horizontal="left" vertical="center" wrapText="1"/>
      <protection locked="0" hidden="1"/>
    </xf>
    <xf numFmtId="0" fontId="0" fillId="0" borderId="66" xfId="0" applyBorder="1" applyAlignment="1" applyProtection="1">
      <alignment horizontal="left" vertical="center" wrapText="1"/>
      <protection locked="0" hidden="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180" fontId="25" fillId="2" borderId="42" xfId="570" applyNumberFormat="1" applyFont="1" applyFill="1" applyBorder="1" applyAlignment="1">
      <alignment horizontal="center" vertical="top" wrapText="1"/>
    </xf>
    <xf numFmtId="180" fontId="25" fillId="2" borderId="43" xfId="570" applyNumberFormat="1" applyFont="1" applyFill="1" applyBorder="1" applyAlignment="1">
      <alignment horizontal="center" vertical="top" wrapText="1"/>
    </xf>
    <xf numFmtId="180"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80" fontId="25" fillId="0" borderId="42" xfId="570" applyNumberFormat="1" applyFont="1" applyFill="1" applyBorder="1" applyAlignment="1">
      <alignment horizontal="center" vertical="top" wrapText="1"/>
    </xf>
    <xf numFmtId="180" fontId="25" fillId="0" borderId="43" xfId="570" applyNumberFormat="1" applyFont="1" applyFill="1" applyBorder="1" applyAlignment="1">
      <alignment horizontal="center" vertical="top" wrapText="1"/>
    </xf>
    <xf numFmtId="180"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81" fontId="14" fillId="2" borderId="25" xfId="0" applyNumberFormat="1" applyFont="1" applyFill="1" applyBorder="1" applyAlignment="1" applyProtection="1">
      <alignment horizontal="center" wrapText="1"/>
      <protection locked="0" hidden="1"/>
    </xf>
    <xf numFmtId="181"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2" borderId="52" xfId="0" applyFont="1" applyFill="1" applyBorder="1" applyAlignment="1" applyProtection="1">
      <alignment horizontal="left" vertical="center" wrapText="1"/>
      <protection locked="0" hidden="1"/>
    </xf>
    <xf numFmtId="0" fontId="15" fillId="2" borderId="1" xfId="0" applyFont="1" applyFill="1" applyBorder="1" applyAlignment="1" applyProtection="1">
      <alignment horizontal="left" vertical="center" wrapText="1"/>
      <protection locked="0" hidden="1"/>
    </xf>
    <xf numFmtId="0" fontId="15" fillId="2" borderId="28" xfId="0" applyFont="1" applyFill="1" applyBorder="1" applyAlignment="1" applyProtection="1">
      <alignment horizontal="left" vertical="center" wrapText="1"/>
      <protection locked="0" hidden="1"/>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0" fontId="15" fillId="2" borderId="25" xfId="0" applyFont="1" applyFill="1" applyBorder="1" applyAlignment="1" applyProtection="1">
      <alignment horizontal="left" vertical="center"/>
      <protection locked="0"/>
    </xf>
    <xf numFmtId="0" fontId="15" fillId="2" borderId="18" xfId="0" applyFont="1" applyFill="1" applyBorder="1" applyAlignment="1" applyProtection="1">
      <alignment horizontal="left" vertical="center"/>
      <protection locked="0"/>
    </xf>
    <xf numFmtId="0" fontId="15" fillId="2" borderId="53" xfId="0" applyFont="1" applyFill="1" applyBorder="1" applyAlignment="1" applyProtection="1">
      <alignment horizontal="left" vertical="center"/>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hidden="1"/>
    </xf>
    <xf numFmtId="49" fontId="103" fillId="2" borderId="1" xfId="487" applyNumberFormat="1" applyFont="1" applyFill="1" applyBorder="1" applyAlignment="1" applyProtection="1">
      <alignment horizontal="left" vertical="center" wrapText="1"/>
      <protection locked="0" hidden="1"/>
    </xf>
    <xf numFmtId="49" fontId="103"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hidden="1"/>
    </xf>
    <xf numFmtId="49" fontId="104" fillId="2" borderId="1" xfId="0" applyNumberFormat="1" applyFont="1" applyFill="1" applyBorder="1" applyAlignment="1" applyProtection="1">
      <alignment horizontal="left" vertical="center" wrapText="1"/>
      <protection locked="0" hidden="1"/>
    </xf>
    <xf numFmtId="49" fontId="104" fillId="2" borderId="28" xfId="0" applyNumberFormat="1" applyFont="1" applyFill="1" applyBorder="1" applyAlignment="1" applyProtection="1">
      <alignment horizontal="left" vertical="center" wrapText="1"/>
      <protection locked="0"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2" fillId="0" borderId="25" xfId="487" applyFont="1" applyFill="1" applyBorder="1" applyAlignment="1" applyProtection="1">
      <alignment horizontal="left" vertical="center" wrapText="1"/>
      <protection hidden="1"/>
    </xf>
    <xf numFmtId="0" fontId="102" fillId="0" borderId="18" xfId="487" applyFont="1" applyFill="1" applyBorder="1" applyAlignment="1" applyProtection="1">
      <alignment horizontal="left" vertical="center" wrapText="1"/>
      <protection hidden="1"/>
    </xf>
    <xf numFmtId="0" fontId="102" fillId="0" borderId="53"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ハイパーリンク" xfId="487" builtinId="8"/>
    <cellStyle name="一般 7" xfId="588"/>
    <cellStyle name="標準" xfId="0" builtinId="0"/>
    <cellStyle name="標準 2" xfId="589"/>
    <cellStyle name="標準 2 2" xfId="590"/>
    <cellStyle name="標準 2 3" xfId="591"/>
    <cellStyle name="표준 2" xfId="587"/>
  </cellStyles>
  <dxfs count="133">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SHQ-GENERAL_MANAGER@SMCJPN.CO.JP"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47"/>
      <c r="B2" s="38" t="s">
        <v>975</v>
      </c>
      <c r="C2" s="36"/>
      <c r="D2" s="227"/>
      <c r="E2" s="3"/>
      <c r="F2" s="36"/>
      <c r="G2" s="34"/>
    </row>
    <row r="3" spans="1:7">
      <c r="A3" s="347"/>
      <c r="B3" s="5" t="s">
        <v>964</v>
      </c>
      <c r="C3" s="6"/>
      <c r="D3" s="228"/>
      <c r="E3" s="3"/>
      <c r="F3" s="6"/>
      <c r="G3" s="34"/>
    </row>
    <row r="4" spans="1:7" ht="15.75">
      <c r="A4" s="347"/>
      <c r="B4" s="41" t="s">
        <v>977</v>
      </c>
      <c r="C4" s="7"/>
      <c r="D4" s="229"/>
      <c r="E4" s="3"/>
      <c r="F4" s="7"/>
      <c r="G4" s="34"/>
    </row>
    <row r="5" spans="1:7">
      <c r="A5" s="347"/>
      <c r="B5" s="40" t="s">
        <v>1169</v>
      </c>
      <c r="C5" s="4"/>
      <c r="D5" s="230"/>
      <c r="E5" s="3"/>
      <c r="F5" s="4"/>
      <c r="G5" s="34"/>
    </row>
    <row r="6" spans="1:7">
      <c r="A6" s="347"/>
      <c r="B6" s="8"/>
      <c r="C6" s="8"/>
      <c r="D6" s="231"/>
      <c r="E6" s="8"/>
      <c r="F6" s="8"/>
      <c r="G6" s="34"/>
    </row>
    <row r="7" spans="1:7">
      <c r="A7" s="347"/>
      <c r="B7" s="8"/>
      <c r="C7" s="8"/>
      <c r="D7" s="231"/>
      <c r="E7" s="8"/>
      <c r="F7" s="8"/>
      <c r="G7" s="34"/>
    </row>
    <row r="8" spans="1:7">
      <c r="A8" s="347"/>
      <c r="B8" s="8"/>
      <c r="C8" s="8"/>
      <c r="D8" s="231"/>
      <c r="E8" s="8"/>
      <c r="F8" s="8"/>
      <c r="G8" s="34"/>
    </row>
    <row r="9" spans="1:7">
      <c r="A9" s="347"/>
      <c r="B9" s="350" t="s">
        <v>978</v>
      </c>
      <c r="C9" s="350"/>
      <c r="D9" s="350"/>
      <c r="E9" s="350"/>
      <c r="F9" s="350"/>
      <c r="G9" s="34"/>
    </row>
    <row r="10" spans="1:7" ht="27" customHeight="1">
      <c r="A10" s="347"/>
      <c r="B10" s="351" t="s">
        <v>511</v>
      </c>
      <c r="C10" s="351"/>
      <c r="D10" s="351"/>
      <c r="E10" s="351"/>
      <c r="F10" s="351"/>
      <c r="G10" s="34"/>
    </row>
    <row r="11" spans="1:7" ht="27" customHeight="1">
      <c r="A11" s="347"/>
      <c r="B11" s="352"/>
      <c r="C11" s="352"/>
      <c r="D11" s="352"/>
      <c r="E11" s="352"/>
      <c r="F11" s="352"/>
      <c r="G11" s="34"/>
    </row>
    <row r="12" spans="1:7">
      <c r="A12" s="347"/>
      <c r="B12" s="42" t="s">
        <v>976</v>
      </c>
      <c r="C12" s="43" t="s">
        <v>979</v>
      </c>
      <c r="D12" s="232" t="s">
        <v>980</v>
      </c>
      <c r="E12" s="43" t="s">
        <v>706</v>
      </c>
      <c r="F12" s="43" t="s">
        <v>707</v>
      </c>
      <c r="G12" s="34"/>
    </row>
    <row r="13" spans="1:7" ht="33.75">
      <c r="A13" s="347"/>
      <c r="B13" s="2">
        <v>1</v>
      </c>
      <c r="C13" s="37" t="s">
        <v>1220</v>
      </c>
      <c r="D13" s="39" t="s">
        <v>1004</v>
      </c>
      <c r="E13" s="214" t="s">
        <v>981</v>
      </c>
      <c r="F13" s="214"/>
      <c r="G13" s="34"/>
    </row>
    <row r="14" spans="1:7" ht="33.75">
      <c r="A14" s="347"/>
      <c r="B14" s="2">
        <v>2</v>
      </c>
      <c r="C14" s="37" t="s">
        <v>1220</v>
      </c>
      <c r="D14" s="39" t="s">
        <v>1154</v>
      </c>
      <c r="E14" s="214" t="s">
        <v>607</v>
      </c>
      <c r="F14" s="214" t="s">
        <v>608</v>
      </c>
      <c r="G14" s="34"/>
    </row>
    <row r="15" spans="1:7" ht="89.1" customHeight="1">
      <c r="A15" s="347"/>
      <c r="B15" s="353">
        <v>2.0099999999999998</v>
      </c>
      <c r="C15" s="356" t="s">
        <v>1220</v>
      </c>
      <c r="D15" s="359" t="s">
        <v>2745</v>
      </c>
      <c r="E15" s="215" t="s">
        <v>708</v>
      </c>
      <c r="F15" s="215" t="s">
        <v>711</v>
      </c>
      <c r="G15" s="34"/>
    </row>
    <row r="16" spans="1:7" ht="99" customHeight="1">
      <c r="A16" s="347"/>
      <c r="B16" s="354"/>
      <c r="C16" s="357"/>
      <c r="D16" s="360"/>
      <c r="E16" s="216"/>
      <c r="F16" s="216" t="s">
        <v>709</v>
      </c>
      <c r="G16" s="34"/>
    </row>
    <row r="17" spans="1:7" ht="63" customHeight="1">
      <c r="A17" s="347"/>
      <c r="B17" s="355"/>
      <c r="C17" s="358"/>
      <c r="D17" s="361"/>
      <c r="E17" s="37"/>
      <c r="F17" s="37" t="s">
        <v>710</v>
      </c>
      <c r="G17" s="34"/>
    </row>
    <row r="18" spans="1:7" ht="117" customHeight="1">
      <c r="A18" s="347"/>
      <c r="B18" s="353">
        <v>2.02</v>
      </c>
      <c r="C18" s="356" t="s">
        <v>1220</v>
      </c>
      <c r="D18" s="359" t="s">
        <v>2746</v>
      </c>
      <c r="E18" s="215" t="s">
        <v>512</v>
      </c>
      <c r="F18" s="215" t="s">
        <v>601</v>
      </c>
      <c r="G18" s="34"/>
    </row>
    <row r="19" spans="1:7" ht="71.099999999999994" customHeight="1">
      <c r="A19" s="347"/>
      <c r="B19" s="354"/>
      <c r="C19" s="357"/>
      <c r="D19" s="360"/>
      <c r="E19" s="216" t="s">
        <v>606</v>
      </c>
      <c r="F19" s="216" t="s">
        <v>513</v>
      </c>
      <c r="G19" s="34"/>
    </row>
    <row r="20" spans="1:7" ht="90.75" customHeight="1">
      <c r="A20" s="347"/>
      <c r="B20" s="354"/>
      <c r="C20" s="357"/>
      <c r="D20" s="360"/>
      <c r="E20" s="216"/>
      <c r="F20" s="216" t="s">
        <v>713</v>
      </c>
      <c r="G20" s="34"/>
    </row>
    <row r="21" spans="1:7" ht="74.25" customHeight="1">
      <c r="A21" s="347"/>
      <c r="B21" s="355"/>
      <c r="C21" s="358"/>
      <c r="D21" s="361"/>
      <c r="E21" s="37"/>
      <c r="F21" s="37" t="s">
        <v>712</v>
      </c>
      <c r="G21" s="34"/>
    </row>
    <row r="22" spans="1:7" ht="90" customHeight="1">
      <c r="A22" s="347"/>
      <c r="B22" s="365">
        <v>2.0299999999999998</v>
      </c>
      <c r="C22" s="365" t="s">
        <v>947</v>
      </c>
      <c r="D22" s="368" t="s">
        <v>2747</v>
      </c>
      <c r="E22" s="356" t="s">
        <v>510</v>
      </c>
      <c r="F22" s="215" t="s">
        <v>534</v>
      </c>
      <c r="G22" s="34"/>
    </row>
    <row r="23" spans="1:7" ht="109.5" customHeight="1">
      <c r="A23" s="347"/>
      <c r="B23" s="366"/>
      <c r="C23" s="366"/>
      <c r="D23" s="369"/>
      <c r="E23" s="357"/>
      <c r="F23" s="216" t="s">
        <v>948</v>
      </c>
      <c r="G23" s="34"/>
    </row>
    <row r="24" spans="1:7" ht="74.25" customHeight="1">
      <c r="A24" s="347"/>
      <c r="B24" s="367"/>
      <c r="C24" s="367"/>
      <c r="D24" s="370"/>
      <c r="E24" s="358"/>
      <c r="F24" s="37" t="s">
        <v>509</v>
      </c>
      <c r="G24" s="34"/>
    </row>
    <row r="25" spans="1:7" ht="72" customHeight="1">
      <c r="A25" s="347"/>
      <c r="B25" s="2" t="s">
        <v>532</v>
      </c>
      <c r="C25" s="37" t="s">
        <v>533</v>
      </c>
      <c r="D25" s="39" t="s">
        <v>2748</v>
      </c>
      <c r="E25" s="37" t="s">
        <v>2741</v>
      </c>
      <c r="F25" s="37" t="s">
        <v>535</v>
      </c>
      <c r="G25" s="34"/>
    </row>
    <row r="26" spans="1:7" ht="98.1" customHeight="1">
      <c r="A26" s="347"/>
      <c r="B26" s="362">
        <v>3</v>
      </c>
      <c r="C26" s="353" t="s">
        <v>79</v>
      </c>
      <c r="D26" s="359" t="s">
        <v>2749</v>
      </c>
      <c r="E26" s="356" t="s">
        <v>0</v>
      </c>
      <c r="F26" s="215" t="s">
        <v>73</v>
      </c>
      <c r="G26" s="34"/>
    </row>
    <row r="27" spans="1:7" ht="90" customHeight="1">
      <c r="A27" s="347"/>
      <c r="B27" s="363"/>
      <c r="C27" s="354"/>
      <c r="D27" s="360"/>
      <c r="E27" s="357"/>
      <c r="F27" s="216" t="s">
        <v>68</v>
      </c>
      <c r="G27" s="34"/>
    </row>
    <row r="28" spans="1:7" ht="19.350000000000001" customHeight="1">
      <c r="A28" s="347"/>
      <c r="B28" s="363"/>
      <c r="C28" s="354"/>
      <c r="D28" s="360"/>
      <c r="E28" s="357"/>
      <c r="F28" s="216" t="s">
        <v>69</v>
      </c>
      <c r="G28" s="34"/>
    </row>
    <row r="29" spans="1:7" ht="74.45" customHeight="1">
      <c r="A29" s="347"/>
      <c r="B29" s="363"/>
      <c r="C29" s="354"/>
      <c r="D29" s="360"/>
      <c r="E29" s="357"/>
      <c r="F29" s="216" t="s">
        <v>70</v>
      </c>
      <c r="G29" s="34"/>
    </row>
    <row r="30" spans="1:7" ht="62.45" customHeight="1">
      <c r="A30" s="347"/>
      <c r="B30" s="363"/>
      <c r="C30" s="354"/>
      <c r="D30" s="360"/>
      <c r="E30" s="357"/>
      <c r="F30" s="216" t="s">
        <v>71</v>
      </c>
      <c r="G30" s="34"/>
    </row>
    <row r="31" spans="1:7" ht="81" customHeight="1">
      <c r="A31" s="347"/>
      <c r="B31" s="363"/>
      <c r="C31" s="354"/>
      <c r="D31" s="360"/>
      <c r="E31" s="357"/>
      <c r="F31" s="216" t="s">
        <v>72</v>
      </c>
      <c r="G31" s="34"/>
    </row>
    <row r="32" spans="1:7" ht="48.75" customHeight="1">
      <c r="A32" s="347"/>
      <c r="B32" s="363"/>
      <c r="C32" s="354"/>
      <c r="D32" s="360"/>
      <c r="E32" s="357"/>
      <c r="F32" s="216" t="s">
        <v>75</v>
      </c>
      <c r="G32" s="34"/>
    </row>
    <row r="33" spans="1:7" ht="98.45" customHeight="1">
      <c r="A33" s="347"/>
      <c r="B33" s="363"/>
      <c r="C33" s="354"/>
      <c r="D33" s="360"/>
      <c r="E33" s="357"/>
      <c r="F33" s="216" t="s">
        <v>74</v>
      </c>
      <c r="G33" s="34"/>
    </row>
    <row r="34" spans="1:7" ht="89.1" customHeight="1">
      <c r="A34" s="347"/>
      <c r="B34" s="363"/>
      <c r="C34" s="354"/>
      <c r="D34" s="360"/>
      <c r="E34" s="357"/>
      <c r="F34" s="216" t="s">
        <v>76</v>
      </c>
      <c r="G34" s="34"/>
    </row>
    <row r="35" spans="1:7" ht="29.1" customHeight="1">
      <c r="A35" s="347"/>
      <c r="B35" s="363"/>
      <c r="C35" s="354"/>
      <c r="D35" s="360"/>
      <c r="E35" s="357"/>
      <c r="F35" s="216" t="s">
        <v>77</v>
      </c>
      <c r="G35" s="34"/>
    </row>
    <row r="36" spans="1:7" ht="126.75">
      <c r="A36" s="347"/>
      <c r="B36" s="364"/>
      <c r="C36" s="355"/>
      <c r="D36" s="361"/>
      <c r="E36" s="358"/>
      <c r="F36" s="217" t="s">
        <v>78</v>
      </c>
      <c r="G36" s="34"/>
    </row>
    <row r="37" spans="1:7" ht="112.5">
      <c r="A37" s="347"/>
      <c r="B37" s="176">
        <v>3.01</v>
      </c>
      <c r="C37" s="177" t="s">
        <v>79</v>
      </c>
      <c r="D37" s="39" t="s">
        <v>2750</v>
      </c>
      <c r="E37" s="218" t="s">
        <v>1475</v>
      </c>
      <c r="F37" s="219" t="s">
        <v>1602</v>
      </c>
      <c r="G37" s="34"/>
    </row>
    <row r="38" spans="1:7" ht="101.25">
      <c r="A38" s="347"/>
      <c r="B38" s="176">
        <v>3.02</v>
      </c>
      <c r="C38" s="177" t="s">
        <v>1509</v>
      </c>
      <c r="D38" s="39" t="s">
        <v>2751</v>
      </c>
      <c r="E38" s="218" t="s">
        <v>1524</v>
      </c>
      <c r="F38" s="219" t="s">
        <v>1603</v>
      </c>
      <c r="G38" s="34"/>
    </row>
    <row r="39" spans="1:7" ht="101.25">
      <c r="A39" s="347"/>
      <c r="B39" s="192">
        <v>4</v>
      </c>
      <c r="C39" s="191" t="s">
        <v>1782</v>
      </c>
      <c r="D39" s="39" t="s">
        <v>2752</v>
      </c>
      <c r="E39" s="37" t="s">
        <v>2680</v>
      </c>
      <c r="F39" s="37" t="s">
        <v>1783</v>
      </c>
      <c r="G39" s="34"/>
    </row>
    <row r="40" spans="1:7" ht="56.25">
      <c r="A40" s="347"/>
      <c r="B40" s="176">
        <v>4.01</v>
      </c>
      <c r="C40" s="191" t="s">
        <v>1782</v>
      </c>
      <c r="D40" s="39" t="s">
        <v>2754</v>
      </c>
      <c r="E40" s="37" t="s">
        <v>2700</v>
      </c>
      <c r="F40" s="37" t="s">
        <v>2706</v>
      </c>
      <c r="G40" s="34"/>
    </row>
    <row r="41" spans="1:7" ht="56.25">
      <c r="A41" s="347"/>
      <c r="B41" s="176" t="s">
        <v>2739</v>
      </c>
      <c r="C41" s="191" t="s">
        <v>1782</v>
      </c>
      <c r="D41" s="39" t="s">
        <v>2753</v>
      </c>
      <c r="E41" s="37" t="s">
        <v>2742</v>
      </c>
      <c r="F41" s="37" t="s">
        <v>2740</v>
      </c>
      <c r="G41" s="34"/>
    </row>
    <row r="42" spans="1:7" ht="56.25">
      <c r="A42" s="347"/>
      <c r="B42" s="176" t="s">
        <v>2791</v>
      </c>
      <c r="C42" s="191" t="s">
        <v>1782</v>
      </c>
      <c r="D42" s="39" t="s">
        <v>2962</v>
      </c>
      <c r="E42" s="37" t="s">
        <v>2741</v>
      </c>
      <c r="F42" s="37" t="s">
        <v>2792</v>
      </c>
      <c r="G42" s="34"/>
    </row>
    <row r="43" spans="1:7" ht="123.75">
      <c r="A43" s="347"/>
      <c r="B43" s="208">
        <v>4.0999999999999996</v>
      </c>
      <c r="C43" s="191" t="s">
        <v>2961</v>
      </c>
      <c r="D43" s="209">
        <v>42867</v>
      </c>
      <c r="E43" s="220" t="s">
        <v>2964</v>
      </c>
      <c r="F43" s="37" t="s">
        <v>2963</v>
      </c>
      <c r="G43" s="34"/>
    </row>
    <row r="44" spans="1:7" ht="78.75">
      <c r="A44" s="347"/>
      <c r="B44" s="208">
        <v>4.2</v>
      </c>
      <c r="C44" s="191" t="s">
        <v>2961</v>
      </c>
      <c r="D44" s="209">
        <v>42704</v>
      </c>
      <c r="E44" s="220" t="s">
        <v>3219</v>
      </c>
      <c r="F44" s="37" t="s">
        <v>3184</v>
      </c>
      <c r="G44" s="34"/>
    </row>
    <row r="45" spans="1:7" ht="157.5">
      <c r="A45" s="347"/>
      <c r="B45" s="287">
        <v>5</v>
      </c>
      <c r="C45" s="191" t="s">
        <v>2961</v>
      </c>
      <c r="D45" s="209">
        <v>42867</v>
      </c>
      <c r="E45" s="220" t="s">
        <v>14011</v>
      </c>
      <c r="F45" s="37" t="s">
        <v>13595</v>
      </c>
      <c r="G45" s="34"/>
    </row>
    <row r="46" spans="1:7" ht="45">
      <c r="A46" s="347"/>
      <c r="B46" s="208">
        <v>5.01</v>
      </c>
      <c r="C46" s="191" t="s">
        <v>2961</v>
      </c>
      <c r="D46" s="209">
        <v>42907</v>
      </c>
      <c r="E46" s="220" t="s">
        <v>14067</v>
      </c>
      <c r="F46" s="37" t="s">
        <v>13595</v>
      </c>
      <c r="G46" s="34"/>
    </row>
    <row r="47" spans="1:7" ht="67.5">
      <c r="A47" s="347"/>
      <c r="B47" s="208">
        <v>5.0999999999999996</v>
      </c>
      <c r="C47" s="191" t="s">
        <v>2961</v>
      </c>
      <c r="D47" s="209">
        <v>43070</v>
      </c>
      <c r="E47" s="220" t="s">
        <v>14293</v>
      </c>
      <c r="F47" s="37" t="s">
        <v>14294</v>
      </c>
      <c r="G47" s="34"/>
    </row>
    <row r="48" spans="1:7" ht="56.25">
      <c r="A48" s="347"/>
      <c r="B48" s="208">
        <v>5.1100000000000003</v>
      </c>
      <c r="C48" s="191" t="s">
        <v>14574</v>
      </c>
      <c r="D48" s="209">
        <v>43217</v>
      </c>
      <c r="E48" s="220" t="s">
        <v>14720</v>
      </c>
      <c r="F48" s="37" t="s">
        <v>14615</v>
      </c>
      <c r="G48" s="34"/>
    </row>
    <row r="49" spans="1:7" ht="13.5" thickBot="1">
      <c r="A49" s="348"/>
      <c r="B49" s="349" t="str">
        <f ca="1">OFFSET(L!$C$1,MATCH("General"&amp;"Cpy",L!$A:$A,0)-1,SL,,)</f>
        <v>© 2018 Responsible Minerals Initiative. All rights reserved.</v>
      </c>
      <c r="C49" s="349"/>
      <c r="D49" s="349"/>
      <c r="E49" s="349"/>
      <c r="F49" s="349"/>
      <c r="G49" s="35"/>
    </row>
    <row r="50" spans="1:7" ht="13.5" thickTop="1">
      <c r="A50" s="124"/>
      <c r="B50" s="125"/>
      <c r="C50" s="125"/>
      <c r="D50" s="233"/>
      <c r="E50" s="125"/>
      <c r="F50" s="125"/>
      <c r="G50" s="125"/>
    </row>
  </sheetData>
  <sheetProtection password="E985" sheet="1" objects="1" scenarios="1" formatColumns="0"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14062</v>
      </c>
    </row>
    <row r="2" spans="1:2">
      <c r="A2" t="s">
        <v>13762</v>
      </c>
      <c r="B2" t="s">
        <v>14343</v>
      </c>
    </row>
    <row r="3" spans="1:2">
      <c r="A3" t="s">
        <v>13775</v>
      </c>
      <c r="B3" t="s">
        <v>14353</v>
      </c>
    </row>
    <row r="4" spans="1:2">
      <c r="A4" t="s">
        <v>13766</v>
      </c>
      <c r="B4" t="s">
        <v>14346</v>
      </c>
    </row>
    <row r="5" spans="1:2">
      <c r="A5" t="s">
        <v>13822</v>
      </c>
      <c r="B5" t="s">
        <v>14391</v>
      </c>
    </row>
    <row r="6" spans="1:2">
      <c r="A6" t="s">
        <v>13771</v>
      </c>
      <c r="B6" t="s">
        <v>14351</v>
      </c>
    </row>
    <row r="7" spans="1:2">
      <c r="A7" t="s">
        <v>13760</v>
      </c>
      <c r="B7" t="s">
        <v>1223</v>
      </c>
    </row>
    <row r="8" spans="1:2">
      <c r="A8" t="s">
        <v>13768</v>
      </c>
      <c r="B8" t="s">
        <v>14348</v>
      </c>
    </row>
    <row r="9" spans="1:2">
      <c r="A9" t="s">
        <v>13764</v>
      </c>
      <c r="B9" t="s">
        <v>14345</v>
      </c>
    </row>
    <row r="10" spans="1:2">
      <c r="A10" t="s">
        <v>13769</v>
      </c>
      <c r="B10" t="s">
        <v>14349</v>
      </c>
    </row>
    <row r="11" spans="1:2">
      <c r="A11" t="s">
        <v>13763</v>
      </c>
      <c r="B11" t="s">
        <v>14344</v>
      </c>
    </row>
    <row r="12" spans="1:2">
      <c r="A12" t="s">
        <v>13770</v>
      </c>
      <c r="B12" t="s">
        <v>14350</v>
      </c>
    </row>
    <row r="13" spans="1:2">
      <c r="A13" t="s">
        <v>13767</v>
      </c>
      <c r="B13" t="s">
        <v>14347</v>
      </c>
    </row>
    <row r="14" spans="1:2">
      <c r="A14" t="s">
        <v>13774</v>
      </c>
      <c r="B14" t="s">
        <v>14352</v>
      </c>
    </row>
    <row r="15" spans="1:2">
      <c r="A15" t="s">
        <v>13773</v>
      </c>
      <c r="B15" t="s">
        <v>1225</v>
      </c>
    </row>
    <row r="16" spans="1:2">
      <c r="A16" t="s">
        <v>13772</v>
      </c>
      <c r="B16" t="s">
        <v>1226</v>
      </c>
    </row>
    <row r="17" spans="1:2">
      <c r="A17" t="s">
        <v>13776</v>
      </c>
      <c r="B17" t="s">
        <v>14354</v>
      </c>
    </row>
    <row r="18" spans="1:2">
      <c r="A18" t="s">
        <v>13792</v>
      </c>
      <c r="B18" t="s">
        <v>14367</v>
      </c>
    </row>
    <row r="19" spans="1:2">
      <c r="A19" t="s">
        <v>13783</v>
      </c>
      <c r="B19" t="s">
        <v>14360</v>
      </c>
    </row>
    <row r="20" spans="1:2">
      <c r="A20" t="s">
        <v>13779</v>
      </c>
      <c r="B20" t="s">
        <v>14357</v>
      </c>
    </row>
    <row r="21" spans="1:2">
      <c r="A21" t="s">
        <v>13778</v>
      </c>
      <c r="B21" t="s">
        <v>14356</v>
      </c>
    </row>
    <row r="22" spans="1:2">
      <c r="A22" t="s">
        <v>13796</v>
      </c>
      <c r="B22" t="s">
        <v>14371</v>
      </c>
    </row>
    <row r="23" spans="1:2">
      <c r="A23" t="s">
        <v>13780</v>
      </c>
      <c r="B23" t="s">
        <v>1227</v>
      </c>
    </row>
    <row r="24" spans="1:2">
      <c r="A24" t="s">
        <v>13797</v>
      </c>
      <c r="B24" t="s">
        <v>14372</v>
      </c>
    </row>
    <row r="25" spans="1:2">
      <c r="A25" t="s">
        <v>13785</v>
      </c>
      <c r="B25" t="s">
        <v>14362</v>
      </c>
    </row>
    <row r="26" spans="1:2">
      <c r="A26" t="s">
        <v>13787</v>
      </c>
      <c r="B26" t="s">
        <v>14364</v>
      </c>
    </row>
    <row r="27" spans="1:2">
      <c r="A27" t="s">
        <v>13793</v>
      </c>
      <c r="B27" t="s">
        <v>14368</v>
      </c>
    </row>
    <row r="28" spans="1:2">
      <c r="A28" t="s">
        <v>13789</v>
      </c>
      <c r="B28" t="s">
        <v>3152</v>
      </c>
    </row>
    <row r="29" spans="1:2">
      <c r="A29" t="s">
        <v>13790</v>
      </c>
      <c r="B29" t="s">
        <v>14366</v>
      </c>
    </row>
    <row r="30" spans="1:2">
      <c r="A30" t="s">
        <v>13777</v>
      </c>
      <c r="B30" t="s">
        <v>14355</v>
      </c>
    </row>
    <row r="31" spans="1:2">
      <c r="A31" t="s">
        <v>13795</v>
      </c>
      <c r="B31" t="s">
        <v>14370</v>
      </c>
    </row>
    <row r="32" spans="1:2">
      <c r="A32" t="s">
        <v>13794</v>
      </c>
      <c r="B32" t="s">
        <v>14369</v>
      </c>
    </row>
    <row r="33" spans="1:2">
      <c r="A33" t="s">
        <v>13791</v>
      </c>
      <c r="B33" t="s">
        <v>1228</v>
      </c>
    </row>
    <row r="34" spans="1:2">
      <c r="A34" t="s">
        <v>13866</v>
      </c>
      <c r="B34" t="s">
        <v>14430</v>
      </c>
    </row>
    <row r="35" spans="1:2">
      <c r="A35" t="s">
        <v>13788</v>
      </c>
      <c r="B35" t="s">
        <v>14365</v>
      </c>
    </row>
    <row r="36" spans="1:2">
      <c r="A36" t="s">
        <v>13782</v>
      </c>
      <c r="B36" t="s">
        <v>14359</v>
      </c>
    </row>
    <row r="37" spans="1:2">
      <c r="A37" t="s">
        <v>13781</v>
      </c>
      <c r="B37" t="s">
        <v>14358</v>
      </c>
    </row>
    <row r="38" spans="1:2">
      <c r="A38" t="s">
        <v>13784</v>
      </c>
      <c r="B38" t="s">
        <v>14361</v>
      </c>
    </row>
    <row r="39" spans="1:2">
      <c r="A39" t="s">
        <v>13812</v>
      </c>
      <c r="B39" t="s">
        <v>14383</v>
      </c>
    </row>
    <row r="40" spans="1:2">
      <c r="A40" t="s">
        <v>13877</v>
      </c>
      <c r="B40" t="s">
        <v>14438</v>
      </c>
    </row>
    <row r="41" spans="1:2">
      <c r="A41" t="s">
        <v>13807</v>
      </c>
      <c r="B41" t="s">
        <v>14379</v>
      </c>
    </row>
    <row r="42" spans="1:2">
      <c r="A42" t="s">
        <v>13798</v>
      </c>
      <c r="B42" t="s">
        <v>1229</v>
      </c>
    </row>
    <row r="43" spans="1:2">
      <c r="A43" t="s">
        <v>13884</v>
      </c>
      <c r="B43" t="s">
        <v>14444</v>
      </c>
    </row>
    <row r="44" spans="1:2">
      <c r="A44" t="s">
        <v>13801</v>
      </c>
      <c r="B44" t="s">
        <v>14375</v>
      </c>
    </row>
    <row r="45" spans="1:2">
      <c r="A45" t="s">
        <v>13974</v>
      </c>
      <c r="B45" t="s">
        <v>14519</v>
      </c>
    </row>
    <row r="46" spans="1:2">
      <c r="A46" t="s">
        <v>13806</v>
      </c>
      <c r="B46" t="s">
        <v>1231</v>
      </c>
    </row>
    <row r="47" spans="1:2">
      <c r="A47" t="s">
        <v>13808</v>
      </c>
      <c r="B47" t="s">
        <v>1232</v>
      </c>
    </row>
    <row r="48" spans="1:2">
      <c r="A48" t="s">
        <v>13814</v>
      </c>
      <c r="B48" t="s">
        <v>14385</v>
      </c>
    </row>
    <row r="49" spans="1:2">
      <c r="A49" t="s">
        <v>13799</v>
      </c>
      <c r="B49" t="s">
        <v>14373</v>
      </c>
    </row>
    <row r="50" spans="1:2">
      <c r="A50" t="s">
        <v>13809</v>
      </c>
      <c r="B50" t="s">
        <v>14380</v>
      </c>
    </row>
    <row r="51" spans="1:2">
      <c r="A51" t="s">
        <v>13879</v>
      </c>
      <c r="B51" t="s">
        <v>14440</v>
      </c>
    </row>
    <row r="52" spans="1:2">
      <c r="A52" t="s">
        <v>13802</v>
      </c>
      <c r="B52" t="s">
        <v>14376</v>
      </c>
    </row>
    <row r="53" spans="1:2">
      <c r="A53" t="s">
        <v>13800</v>
      </c>
      <c r="B53" t="s">
        <v>14374</v>
      </c>
    </row>
    <row r="54" spans="1:2">
      <c r="A54" t="s">
        <v>13805</v>
      </c>
      <c r="B54" t="s">
        <v>14378</v>
      </c>
    </row>
    <row r="55" spans="1:2">
      <c r="A55" t="s">
        <v>13810</v>
      </c>
      <c r="B55" t="s">
        <v>14381</v>
      </c>
    </row>
    <row r="56" spans="1:2">
      <c r="A56" t="s">
        <v>13804</v>
      </c>
      <c r="B56" t="s">
        <v>14377</v>
      </c>
    </row>
    <row r="57" spans="1:2">
      <c r="A57" t="s">
        <v>13858</v>
      </c>
      <c r="B57" t="s">
        <v>14424</v>
      </c>
    </row>
    <row r="58" spans="1:2">
      <c r="A58" t="s">
        <v>13811</v>
      </c>
      <c r="B58" t="s">
        <v>14382</v>
      </c>
    </row>
    <row r="59" spans="1:2">
      <c r="A59" t="s">
        <v>13813</v>
      </c>
      <c r="B59" t="s">
        <v>14384</v>
      </c>
    </row>
    <row r="60" spans="1:2">
      <c r="A60" t="s">
        <v>13815</v>
      </c>
      <c r="B60" t="s">
        <v>14386</v>
      </c>
    </row>
    <row r="61" spans="1:2">
      <c r="A61" t="s">
        <v>13816</v>
      </c>
      <c r="B61" t="s">
        <v>1233</v>
      </c>
    </row>
    <row r="62" spans="1:2">
      <c r="A62" t="s">
        <v>13819</v>
      </c>
      <c r="B62" t="s">
        <v>14388</v>
      </c>
    </row>
    <row r="63" spans="1:2">
      <c r="A63" t="s">
        <v>13818</v>
      </c>
      <c r="B63" t="s">
        <v>14387</v>
      </c>
    </row>
    <row r="64" spans="1:2">
      <c r="A64" t="s">
        <v>13820</v>
      </c>
      <c r="B64" t="s">
        <v>14389</v>
      </c>
    </row>
    <row r="65" spans="1:2">
      <c r="A65" t="s">
        <v>13821</v>
      </c>
      <c r="B65" t="s">
        <v>14390</v>
      </c>
    </row>
    <row r="66" spans="1:2">
      <c r="A66" t="s">
        <v>13823</v>
      </c>
      <c r="B66" t="s">
        <v>14392</v>
      </c>
    </row>
    <row r="67" spans="1:2">
      <c r="A67" t="s">
        <v>13825</v>
      </c>
      <c r="B67" t="s">
        <v>14393</v>
      </c>
    </row>
    <row r="68" spans="1:2">
      <c r="A68" t="s">
        <v>13969</v>
      </c>
      <c r="B68" t="s">
        <v>14514</v>
      </c>
    </row>
    <row r="69" spans="1:2">
      <c r="A69" t="s">
        <v>13848</v>
      </c>
      <c r="B69" t="s">
        <v>14414</v>
      </c>
    </row>
    <row r="70" spans="1:2">
      <c r="A70" t="s">
        <v>13827</v>
      </c>
      <c r="B70" t="s">
        <v>14395</v>
      </c>
    </row>
    <row r="71" spans="1:2">
      <c r="A71" t="s">
        <v>13824</v>
      </c>
      <c r="B71" t="s">
        <v>1236</v>
      </c>
    </row>
    <row r="72" spans="1:2">
      <c r="A72" t="s">
        <v>13829</v>
      </c>
      <c r="B72" t="s">
        <v>14396</v>
      </c>
    </row>
    <row r="73" spans="1:2">
      <c r="A73" t="s">
        <v>13832</v>
      </c>
      <c r="B73" t="s">
        <v>14399</v>
      </c>
    </row>
    <row r="74" spans="1:2">
      <c r="A74" t="s">
        <v>13834</v>
      </c>
      <c r="B74" t="s">
        <v>14401</v>
      </c>
    </row>
    <row r="75" spans="1:2">
      <c r="A75" t="s">
        <v>13831</v>
      </c>
      <c r="B75" t="s">
        <v>14398</v>
      </c>
    </row>
    <row r="76" spans="1:2">
      <c r="A76" t="s">
        <v>13830</v>
      </c>
      <c r="B76" t="s">
        <v>14397</v>
      </c>
    </row>
    <row r="77" spans="1:2">
      <c r="A77" t="s">
        <v>13835</v>
      </c>
      <c r="B77" t="s">
        <v>1237</v>
      </c>
    </row>
    <row r="78" spans="1:2">
      <c r="A78" t="s">
        <v>13840</v>
      </c>
      <c r="B78" t="s">
        <v>14406</v>
      </c>
    </row>
    <row r="79" spans="1:2">
      <c r="A79" t="s">
        <v>13934</v>
      </c>
      <c r="B79" t="s">
        <v>14486</v>
      </c>
    </row>
    <row r="80" spans="1:2">
      <c r="A80" t="s">
        <v>13975</v>
      </c>
      <c r="B80" t="s">
        <v>14520</v>
      </c>
    </row>
    <row r="81" spans="1:2">
      <c r="A81" t="s">
        <v>13836</v>
      </c>
      <c r="B81" t="s">
        <v>14402</v>
      </c>
    </row>
    <row r="82" spans="1:2">
      <c r="A82" t="s">
        <v>13845</v>
      </c>
      <c r="B82" t="s">
        <v>14411</v>
      </c>
    </row>
    <row r="83" spans="1:2">
      <c r="A83" t="s">
        <v>13839</v>
      </c>
      <c r="B83" t="s">
        <v>14405</v>
      </c>
    </row>
    <row r="84" spans="1:2">
      <c r="A84" t="s">
        <v>13817</v>
      </c>
      <c r="B84" t="s">
        <v>1234</v>
      </c>
    </row>
    <row r="85" spans="1:2">
      <c r="A85" t="s">
        <v>13842</v>
      </c>
      <c r="B85" t="s">
        <v>14408</v>
      </c>
    </row>
    <row r="86" spans="1:2">
      <c r="A86" t="s">
        <v>13843</v>
      </c>
      <c r="B86" t="s">
        <v>14409</v>
      </c>
    </row>
    <row r="87" spans="1:2">
      <c r="A87" t="s">
        <v>13849</v>
      </c>
      <c r="B87" t="s">
        <v>14415</v>
      </c>
    </row>
    <row r="88" spans="1:2">
      <c r="A88" t="s">
        <v>13844</v>
      </c>
      <c r="B88" t="s">
        <v>14410</v>
      </c>
    </row>
    <row r="89" spans="1:2">
      <c r="A89" t="s">
        <v>13838</v>
      </c>
      <c r="B89" t="s">
        <v>14404</v>
      </c>
    </row>
    <row r="90" spans="1:2">
      <c r="A90" t="s">
        <v>13847</v>
      </c>
      <c r="B90" t="s">
        <v>14413</v>
      </c>
    </row>
    <row r="91" spans="1:2">
      <c r="A91" t="s">
        <v>13852</v>
      </c>
      <c r="B91" t="s">
        <v>14418</v>
      </c>
    </row>
    <row r="92" spans="1:2">
      <c r="A92" t="s">
        <v>13851</v>
      </c>
      <c r="B92" t="s">
        <v>14417</v>
      </c>
    </row>
    <row r="93" spans="1:2">
      <c r="A93" t="s">
        <v>13841</v>
      </c>
      <c r="B93" t="s">
        <v>14407</v>
      </c>
    </row>
    <row r="94" spans="1:2">
      <c r="A94" t="s">
        <v>13846</v>
      </c>
      <c r="B94" t="s">
        <v>14412</v>
      </c>
    </row>
    <row r="95" spans="1:2">
      <c r="A95" t="s">
        <v>13853</v>
      </c>
      <c r="B95" t="s">
        <v>14419</v>
      </c>
    </row>
    <row r="96" spans="1:2">
      <c r="A96" t="s">
        <v>13854</v>
      </c>
      <c r="B96" t="s">
        <v>14420</v>
      </c>
    </row>
    <row r="97" spans="1:2">
      <c r="A97" t="s">
        <v>13859</v>
      </c>
      <c r="B97" t="s">
        <v>14425</v>
      </c>
    </row>
    <row r="98" spans="1:2">
      <c r="A98" t="s">
        <v>13856</v>
      </c>
      <c r="B98" t="s">
        <v>14422</v>
      </c>
    </row>
    <row r="99" spans="1:2">
      <c r="A99" t="s">
        <v>13995</v>
      </c>
      <c r="B99" t="s">
        <v>14534</v>
      </c>
    </row>
    <row r="100" spans="1:2">
      <c r="A100" t="s">
        <v>13857</v>
      </c>
      <c r="B100" t="s">
        <v>14423</v>
      </c>
    </row>
    <row r="101" spans="1:2">
      <c r="A101" t="s">
        <v>13855</v>
      </c>
      <c r="B101" t="s">
        <v>14421</v>
      </c>
    </row>
    <row r="102" spans="1:2">
      <c r="A102" t="s">
        <v>13860</v>
      </c>
      <c r="B102" t="s">
        <v>14426</v>
      </c>
    </row>
    <row r="103" spans="1:2">
      <c r="A103" t="s">
        <v>13869</v>
      </c>
      <c r="B103" t="s">
        <v>14433</v>
      </c>
    </row>
    <row r="104" spans="1:2">
      <c r="A104" t="s">
        <v>13865</v>
      </c>
      <c r="B104" t="s">
        <v>1239</v>
      </c>
    </row>
    <row r="105" spans="1:2">
      <c r="A105" t="s">
        <v>13861</v>
      </c>
      <c r="B105" t="s">
        <v>1238</v>
      </c>
    </row>
    <row r="106" spans="1:2">
      <c r="A106" t="s">
        <v>13868</v>
      </c>
      <c r="B106" t="s">
        <v>14432</v>
      </c>
    </row>
    <row r="107" spans="1:2">
      <c r="A107" t="s">
        <v>13867</v>
      </c>
      <c r="B107" t="s">
        <v>14431</v>
      </c>
    </row>
    <row r="108" spans="1:2">
      <c r="A108" t="s">
        <v>13862</v>
      </c>
      <c r="B108" t="s">
        <v>14427</v>
      </c>
    </row>
    <row r="109" spans="1:2">
      <c r="A109" t="s">
        <v>13864</v>
      </c>
      <c r="B109" t="s">
        <v>14429</v>
      </c>
    </row>
    <row r="110" spans="1:2">
      <c r="A110" t="s">
        <v>13863</v>
      </c>
      <c r="B110" t="s">
        <v>14428</v>
      </c>
    </row>
    <row r="111" spans="1:2">
      <c r="A111" t="s">
        <v>13870</v>
      </c>
      <c r="B111" t="s">
        <v>1240</v>
      </c>
    </row>
    <row r="112" spans="1:2">
      <c r="A112" t="s">
        <v>13872</v>
      </c>
      <c r="B112" t="s">
        <v>14435</v>
      </c>
    </row>
    <row r="113" spans="1:2">
      <c r="A113" t="s">
        <v>13874</v>
      </c>
      <c r="B113" t="s">
        <v>1241</v>
      </c>
    </row>
    <row r="114" spans="1:2">
      <c r="A114" t="s">
        <v>13871</v>
      </c>
      <c r="B114" t="s">
        <v>14434</v>
      </c>
    </row>
    <row r="115" spans="1:2">
      <c r="A115" t="s">
        <v>13873</v>
      </c>
      <c r="B115" t="s">
        <v>14436</v>
      </c>
    </row>
    <row r="116" spans="1:2">
      <c r="A116" t="s">
        <v>13885</v>
      </c>
      <c r="B116" t="s">
        <v>1242</v>
      </c>
    </row>
    <row r="117" spans="1:2">
      <c r="A117" t="s">
        <v>13875</v>
      </c>
      <c r="B117" t="s">
        <v>14437</v>
      </c>
    </row>
    <row r="118" spans="1:2">
      <c r="A118" t="s">
        <v>13878</v>
      </c>
      <c r="B118" t="s">
        <v>14439</v>
      </c>
    </row>
    <row r="119" spans="1:2">
      <c r="A119" t="s">
        <v>13881</v>
      </c>
      <c r="B119" t="s">
        <v>14442</v>
      </c>
    </row>
    <row r="120" spans="1:2">
      <c r="A120" t="s">
        <v>13882</v>
      </c>
      <c r="B120" t="s">
        <v>1244</v>
      </c>
    </row>
    <row r="121" spans="1:2">
      <c r="A121" t="s">
        <v>13883</v>
      </c>
      <c r="B121" t="s">
        <v>14443</v>
      </c>
    </row>
    <row r="122" spans="1:2">
      <c r="A122" t="s">
        <v>13876</v>
      </c>
      <c r="B122" t="s">
        <v>1243</v>
      </c>
    </row>
    <row r="123" spans="1:2">
      <c r="A123" t="s">
        <v>13886</v>
      </c>
      <c r="B123" t="s">
        <v>14445</v>
      </c>
    </row>
    <row r="124" spans="1:2">
      <c r="A124" t="s">
        <v>13895</v>
      </c>
      <c r="B124" t="s">
        <v>14453</v>
      </c>
    </row>
    <row r="125" spans="1:2">
      <c r="A125" t="s">
        <v>13887</v>
      </c>
      <c r="B125" t="s">
        <v>14446</v>
      </c>
    </row>
    <row r="126" spans="1:2">
      <c r="A126" t="s">
        <v>13892</v>
      </c>
      <c r="B126" t="s">
        <v>14451</v>
      </c>
    </row>
    <row r="127" spans="1:2">
      <c r="A127" t="s">
        <v>13891</v>
      </c>
      <c r="B127" t="s">
        <v>14450</v>
      </c>
    </row>
    <row r="128" spans="1:2">
      <c r="A128" t="s">
        <v>13896</v>
      </c>
      <c r="B128" t="s">
        <v>14454</v>
      </c>
    </row>
    <row r="129" spans="1:2">
      <c r="A129" t="s">
        <v>13889</v>
      </c>
      <c r="B129" t="s">
        <v>14448</v>
      </c>
    </row>
    <row r="130" spans="1:2">
      <c r="A130" t="s">
        <v>13893</v>
      </c>
      <c r="B130" t="s">
        <v>1245</v>
      </c>
    </row>
    <row r="131" spans="1:2">
      <c r="A131" t="s">
        <v>13894</v>
      </c>
      <c r="B131" t="s">
        <v>14452</v>
      </c>
    </row>
    <row r="132" spans="1:2">
      <c r="A132" t="s">
        <v>13908</v>
      </c>
      <c r="B132" t="s">
        <v>14464</v>
      </c>
    </row>
    <row r="133" spans="1:2">
      <c r="A133" t="s">
        <v>13904</v>
      </c>
      <c r="B133" t="s">
        <v>3312</v>
      </c>
    </row>
    <row r="134" spans="1:2">
      <c r="A134" t="s">
        <v>13902</v>
      </c>
      <c r="B134" t="s">
        <v>14460</v>
      </c>
    </row>
    <row r="135" spans="1:2">
      <c r="A135" t="s">
        <v>13916</v>
      </c>
      <c r="B135" t="s">
        <v>14472</v>
      </c>
    </row>
    <row r="136" spans="1:2">
      <c r="A136" t="s">
        <v>13918</v>
      </c>
      <c r="B136" t="s">
        <v>1248</v>
      </c>
    </row>
    <row r="137" spans="1:2">
      <c r="A137" t="s">
        <v>13915</v>
      </c>
      <c r="B137" t="s">
        <v>14471</v>
      </c>
    </row>
    <row r="138" spans="1:2">
      <c r="A138" t="s">
        <v>13905</v>
      </c>
      <c r="B138" t="s">
        <v>14462</v>
      </c>
    </row>
    <row r="139" spans="1:2">
      <c r="A139" t="s">
        <v>13913</v>
      </c>
      <c r="B139" t="s">
        <v>14469</v>
      </c>
    </row>
    <row r="140" spans="1:2">
      <c r="A140" t="s">
        <v>13903</v>
      </c>
      <c r="B140" t="s">
        <v>14461</v>
      </c>
    </row>
    <row r="141" spans="1:2">
      <c r="A141" t="s">
        <v>13910</v>
      </c>
      <c r="B141" t="s">
        <v>14466</v>
      </c>
    </row>
    <row r="142" spans="1:2">
      <c r="A142" t="s">
        <v>13911</v>
      </c>
      <c r="B142" t="s">
        <v>14467</v>
      </c>
    </row>
    <row r="143" spans="1:2">
      <c r="A143" t="s">
        <v>13914</v>
      </c>
      <c r="B143" t="s">
        <v>14470</v>
      </c>
    </row>
    <row r="144" spans="1:2">
      <c r="A144" t="s">
        <v>14005</v>
      </c>
      <c r="B144" t="s">
        <v>14543</v>
      </c>
    </row>
    <row r="145" spans="1:2">
      <c r="A145" t="s">
        <v>13917</v>
      </c>
      <c r="B145" t="s">
        <v>1246</v>
      </c>
    </row>
    <row r="146" spans="1:2">
      <c r="A146" t="s">
        <v>13833</v>
      </c>
      <c r="B146" t="s">
        <v>14400</v>
      </c>
    </row>
    <row r="147" spans="1:2">
      <c r="A147" t="s">
        <v>13899</v>
      </c>
      <c r="B147" t="s">
        <v>14457</v>
      </c>
    </row>
    <row r="148" spans="1:2">
      <c r="A148" t="s">
        <v>13898</v>
      </c>
      <c r="B148" t="s">
        <v>14456</v>
      </c>
    </row>
    <row r="149" spans="1:2">
      <c r="A149" t="s">
        <v>13907</v>
      </c>
      <c r="B149" t="s">
        <v>14463</v>
      </c>
    </row>
    <row r="150" spans="1:2">
      <c r="A150" t="s">
        <v>13900</v>
      </c>
      <c r="B150" t="s">
        <v>14458</v>
      </c>
    </row>
    <row r="151" spans="1:2">
      <c r="A151" t="s">
        <v>13912</v>
      </c>
      <c r="B151" t="s">
        <v>14468</v>
      </c>
    </row>
    <row r="152" spans="1:2">
      <c r="A152" t="s">
        <v>13897</v>
      </c>
      <c r="B152" t="s">
        <v>14455</v>
      </c>
    </row>
    <row r="153" spans="1:2">
      <c r="A153" t="s">
        <v>13919</v>
      </c>
      <c r="B153" t="s">
        <v>14473</v>
      </c>
    </row>
    <row r="154" spans="1:2">
      <c r="A154" t="s">
        <v>13906</v>
      </c>
      <c r="B154" t="s">
        <v>1247</v>
      </c>
    </row>
    <row r="155" spans="1:2">
      <c r="A155" t="s">
        <v>13920</v>
      </c>
      <c r="B155" t="s">
        <v>14474</v>
      </c>
    </row>
    <row r="156" spans="1:2">
      <c r="A156" t="s">
        <v>13928</v>
      </c>
      <c r="B156" t="s">
        <v>14482</v>
      </c>
    </row>
    <row r="157" spans="1:2">
      <c r="A157" t="s">
        <v>13927</v>
      </c>
      <c r="B157" t="s">
        <v>14481</v>
      </c>
    </row>
    <row r="158" spans="1:2">
      <c r="A158" t="s">
        <v>13926</v>
      </c>
      <c r="B158" t="s">
        <v>1249</v>
      </c>
    </row>
    <row r="159" spans="1:2">
      <c r="A159" t="s">
        <v>13921</v>
      </c>
      <c r="B159" t="s">
        <v>14475</v>
      </c>
    </row>
    <row r="160" spans="1:2">
      <c r="A160" t="s">
        <v>13930</v>
      </c>
      <c r="B160" t="s">
        <v>1250</v>
      </c>
    </row>
    <row r="161" spans="1:2">
      <c r="A161" t="s">
        <v>13925</v>
      </c>
      <c r="B161" t="s">
        <v>14479</v>
      </c>
    </row>
    <row r="162" spans="1:2">
      <c r="A162" t="s">
        <v>13922</v>
      </c>
      <c r="B162" t="s">
        <v>14476</v>
      </c>
    </row>
    <row r="163" spans="1:2">
      <c r="A163" t="s">
        <v>13924</v>
      </c>
      <c r="B163" t="s">
        <v>14478</v>
      </c>
    </row>
    <row r="164" spans="1:2">
      <c r="A164" t="s">
        <v>13929</v>
      </c>
      <c r="B164" t="s">
        <v>14483</v>
      </c>
    </row>
    <row r="165" spans="1:2">
      <c r="A165" t="s">
        <v>13923</v>
      </c>
      <c r="B165" t="s">
        <v>14477</v>
      </c>
    </row>
    <row r="166" spans="1:2">
      <c r="A166" t="s">
        <v>13909</v>
      </c>
      <c r="B166" t="s">
        <v>14465</v>
      </c>
    </row>
    <row r="167" spans="1:2">
      <c r="A167" t="s">
        <v>13765</v>
      </c>
      <c r="B167" t="s">
        <v>14480</v>
      </c>
    </row>
    <row r="168" spans="1:2">
      <c r="A168" t="s">
        <v>13931</v>
      </c>
      <c r="B168" t="s">
        <v>14484</v>
      </c>
    </row>
    <row r="169" spans="1:2">
      <c r="A169" t="s">
        <v>13937</v>
      </c>
      <c r="B169" t="s">
        <v>14488</v>
      </c>
    </row>
    <row r="170" spans="1:2">
      <c r="A170" t="s">
        <v>13944</v>
      </c>
      <c r="B170" t="s">
        <v>14494</v>
      </c>
    </row>
    <row r="171" spans="1:2">
      <c r="A171" t="s">
        <v>13942</v>
      </c>
      <c r="B171" t="s">
        <v>14492</v>
      </c>
    </row>
    <row r="172" spans="1:2">
      <c r="A172" t="s">
        <v>13932</v>
      </c>
      <c r="B172" t="s">
        <v>14485</v>
      </c>
    </row>
    <row r="173" spans="1:2">
      <c r="A173" t="s">
        <v>13935</v>
      </c>
      <c r="B173" t="s">
        <v>14487</v>
      </c>
    </row>
    <row r="174" spans="1:2">
      <c r="A174" t="s">
        <v>13945</v>
      </c>
      <c r="B174" t="s">
        <v>14495</v>
      </c>
    </row>
    <row r="175" spans="1:2">
      <c r="A175" t="s">
        <v>13933</v>
      </c>
      <c r="B175" t="s">
        <v>1008</v>
      </c>
    </row>
    <row r="176" spans="1:2">
      <c r="A176" t="s">
        <v>13936</v>
      </c>
      <c r="B176" t="s">
        <v>1009</v>
      </c>
    </row>
    <row r="177" spans="1:2">
      <c r="A177" t="s">
        <v>13940</v>
      </c>
      <c r="B177" t="s">
        <v>14490</v>
      </c>
    </row>
    <row r="178" spans="1:2">
      <c r="A178" t="s">
        <v>13938</v>
      </c>
      <c r="B178" t="s">
        <v>1010</v>
      </c>
    </row>
    <row r="179" spans="1:2">
      <c r="A179" t="s">
        <v>13943</v>
      </c>
      <c r="B179" t="s">
        <v>14493</v>
      </c>
    </row>
    <row r="180" spans="1:2">
      <c r="A180" t="s">
        <v>13941</v>
      </c>
      <c r="B180" t="s">
        <v>14491</v>
      </c>
    </row>
    <row r="181" spans="1:2">
      <c r="A181" t="s">
        <v>13946</v>
      </c>
      <c r="B181" t="s">
        <v>14496</v>
      </c>
    </row>
    <row r="182" spans="1:2">
      <c r="A182" t="s">
        <v>13947</v>
      </c>
      <c r="B182" t="s">
        <v>14497</v>
      </c>
    </row>
    <row r="183" spans="1:2">
      <c r="A183" t="s">
        <v>13948</v>
      </c>
      <c r="B183" t="s">
        <v>14498</v>
      </c>
    </row>
    <row r="184" spans="1:2">
      <c r="A184" t="s">
        <v>13950</v>
      </c>
      <c r="B184" t="s">
        <v>1011</v>
      </c>
    </row>
    <row r="185" spans="1:2">
      <c r="A185" t="s">
        <v>13951</v>
      </c>
      <c r="B185" t="s">
        <v>14500</v>
      </c>
    </row>
    <row r="186" spans="1:2">
      <c r="A186" t="s">
        <v>13786</v>
      </c>
      <c r="B186" t="s">
        <v>14363</v>
      </c>
    </row>
    <row r="187" spans="1:2">
      <c r="A187" t="s">
        <v>13958</v>
      </c>
      <c r="B187" t="s">
        <v>14503</v>
      </c>
    </row>
    <row r="188" spans="1:2">
      <c r="A188" t="s">
        <v>13880</v>
      </c>
      <c r="B188" t="s">
        <v>14441</v>
      </c>
    </row>
    <row r="189" spans="1:2">
      <c r="A189" t="s">
        <v>13888</v>
      </c>
      <c r="B189" t="s">
        <v>14447</v>
      </c>
    </row>
    <row r="190" spans="1:2">
      <c r="A190" t="s">
        <v>13901</v>
      </c>
      <c r="B190" t="s">
        <v>14459</v>
      </c>
    </row>
    <row r="191" spans="1:2">
      <c r="A191" t="s">
        <v>13939</v>
      </c>
      <c r="B191" t="s">
        <v>14489</v>
      </c>
    </row>
    <row r="192" spans="1:2">
      <c r="A192" t="s">
        <v>13996</v>
      </c>
      <c r="B192" t="s">
        <v>14535</v>
      </c>
    </row>
    <row r="193" spans="1:2">
      <c r="A193" t="s">
        <v>14003</v>
      </c>
      <c r="B193" t="s">
        <v>14541</v>
      </c>
    </row>
    <row r="194" spans="1:2">
      <c r="A194" t="s">
        <v>13963</v>
      </c>
      <c r="B194" t="s">
        <v>14508</v>
      </c>
    </row>
    <row r="195" spans="1:2">
      <c r="A195" t="s">
        <v>13968</v>
      </c>
      <c r="B195" t="s">
        <v>14513</v>
      </c>
    </row>
    <row r="196" spans="1:2">
      <c r="A196" t="s">
        <v>13952</v>
      </c>
      <c r="B196" t="s">
        <v>1012</v>
      </c>
    </row>
    <row r="197" spans="1:2">
      <c r="A197" t="s">
        <v>13964</v>
      </c>
      <c r="B197" t="s">
        <v>14509</v>
      </c>
    </row>
    <row r="198" spans="1:2">
      <c r="A198" t="s">
        <v>13949</v>
      </c>
      <c r="B198" t="s">
        <v>14499</v>
      </c>
    </row>
    <row r="199" spans="1:2">
      <c r="A199" t="s">
        <v>13954</v>
      </c>
      <c r="B199" t="s">
        <v>14502</v>
      </c>
    </row>
    <row r="200" spans="1:2">
      <c r="A200" t="s">
        <v>13962</v>
      </c>
      <c r="B200" t="s">
        <v>14507</v>
      </c>
    </row>
    <row r="201" spans="1:2">
      <c r="A201" t="s">
        <v>13957</v>
      </c>
      <c r="B201" t="s">
        <v>1014</v>
      </c>
    </row>
    <row r="202" spans="1:2">
      <c r="A202" t="s">
        <v>13970</v>
      </c>
      <c r="B202" t="s">
        <v>14515</v>
      </c>
    </row>
    <row r="203" spans="1:2">
      <c r="A203" t="s">
        <v>13961</v>
      </c>
      <c r="B203" t="s">
        <v>14506</v>
      </c>
    </row>
    <row r="204" spans="1:2">
      <c r="A204" t="s">
        <v>13959</v>
      </c>
      <c r="B204" t="s">
        <v>14504</v>
      </c>
    </row>
    <row r="205" spans="1:2">
      <c r="A205" t="s">
        <v>13953</v>
      </c>
      <c r="B205" t="s">
        <v>14501</v>
      </c>
    </row>
    <row r="206" spans="1:2">
      <c r="A206" t="s">
        <v>13965</v>
      </c>
      <c r="B206" t="s">
        <v>14510</v>
      </c>
    </row>
    <row r="207" spans="1:2">
      <c r="A207" t="s">
        <v>14006</v>
      </c>
      <c r="B207" t="s">
        <v>1021</v>
      </c>
    </row>
    <row r="208" spans="1:2">
      <c r="A208" t="s">
        <v>13850</v>
      </c>
      <c r="B208" t="s">
        <v>14416</v>
      </c>
    </row>
    <row r="209" spans="1:2">
      <c r="A209" t="s">
        <v>13967</v>
      </c>
      <c r="B209" t="s">
        <v>14512</v>
      </c>
    </row>
    <row r="210" spans="1:2">
      <c r="A210" t="s">
        <v>13828</v>
      </c>
      <c r="B210" t="s">
        <v>1235</v>
      </c>
    </row>
    <row r="211" spans="1:2">
      <c r="A211" t="s">
        <v>13890</v>
      </c>
      <c r="B211" t="s">
        <v>14449</v>
      </c>
    </row>
    <row r="212" spans="1:2">
      <c r="A212" t="s">
        <v>13955</v>
      </c>
      <c r="B212" t="s">
        <v>1013</v>
      </c>
    </row>
    <row r="213" spans="1:2">
      <c r="A213" t="s">
        <v>13966</v>
      </c>
      <c r="B213" t="s">
        <v>14511</v>
      </c>
    </row>
    <row r="214" spans="1:2">
      <c r="A214" t="s">
        <v>13960</v>
      </c>
      <c r="B214" t="s">
        <v>14505</v>
      </c>
    </row>
    <row r="215" spans="1:2">
      <c r="A215" t="s">
        <v>13972</v>
      </c>
      <c r="B215" t="s">
        <v>14517</v>
      </c>
    </row>
    <row r="216" spans="1:2">
      <c r="A216" t="s">
        <v>13956</v>
      </c>
      <c r="B216" t="s">
        <v>1015</v>
      </c>
    </row>
    <row r="217" spans="1:2">
      <c r="A217" t="s">
        <v>13803</v>
      </c>
      <c r="B217" t="s">
        <v>1230</v>
      </c>
    </row>
    <row r="218" spans="1:2">
      <c r="A218" t="s">
        <v>13971</v>
      </c>
      <c r="B218" t="s">
        <v>14516</v>
      </c>
    </row>
    <row r="219" spans="1:2">
      <c r="A219" t="s">
        <v>13987</v>
      </c>
      <c r="B219" t="s">
        <v>3153</v>
      </c>
    </row>
    <row r="220" spans="1:2">
      <c r="A220" t="s">
        <v>13978</v>
      </c>
      <c r="B220" t="s">
        <v>14522</v>
      </c>
    </row>
    <row r="221" spans="1:2">
      <c r="A221" t="s">
        <v>13988</v>
      </c>
      <c r="B221" t="s">
        <v>14530</v>
      </c>
    </row>
    <row r="222" spans="1:2">
      <c r="A222" t="s">
        <v>13977</v>
      </c>
      <c r="B222" t="s">
        <v>1016</v>
      </c>
    </row>
    <row r="223" spans="1:2">
      <c r="A223" t="s">
        <v>13980</v>
      </c>
      <c r="B223" t="s">
        <v>14524</v>
      </c>
    </row>
    <row r="224" spans="1:2">
      <c r="A224" t="s">
        <v>13976</v>
      </c>
      <c r="B224" t="s">
        <v>14521</v>
      </c>
    </row>
    <row r="225" spans="1:2">
      <c r="A225" t="s">
        <v>13979</v>
      </c>
      <c r="B225" t="s">
        <v>14523</v>
      </c>
    </row>
    <row r="226" spans="1:2">
      <c r="A226" t="s">
        <v>13983</v>
      </c>
      <c r="B226" t="s">
        <v>14527</v>
      </c>
    </row>
    <row r="227" spans="1:2">
      <c r="A227" t="s">
        <v>13985</v>
      </c>
      <c r="B227" t="s">
        <v>14528</v>
      </c>
    </row>
    <row r="228" spans="1:2">
      <c r="A228" t="s">
        <v>13982</v>
      </c>
      <c r="B228" t="s">
        <v>14526</v>
      </c>
    </row>
    <row r="229" spans="1:2">
      <c r="A229" t="s">
        <v>13984</v>
      </c>
      <c r="B229" t="s">
        <v>1017</v>
      </c>
    </row>
    <row r="230" spans="1:2">
      <c r="A230" t="s">
        <v>13981</v>
      </c>
      <c r="B230" t="s">
        <v>14525</v>
      </c>
    </row>
    <row r="231" spans="1:2">
      <c r="A231" t="s">
        <v>13973</v>
      </c>
      <c r="B231" t="s">
        <v>14518</v>
      </c>
    </row>
    <row r="232" spans="1:2">
      <c r="A232" t="s">
        <v>13986</v>
      </c>
      <c r="B232" t="s">
        <v>14529</v>
      </c>
    </row>
    <row r="233" spans="1:2">
      <c r="A233" t="s">
        <v>13990</v>
      </c>
      <c r="B233" t="s">
        <v>1018</v>
      </c>
    </row>
    <row r="234" spans="1:2">
      <c r="A234" t="s">
        <v>13989</v>
      </c>
      <c r="B234" t="s">
        <v>14531</v>
      </c>
    </row>
    <row r="235" spans="1:2">
      <c r="A235" t="s">
        <v>13761</v>
      </c>
      <c r="B235" t="s">
        <v>1224</v>
      </c>
    </row>
    <row r="236" spans="1:2">
      <c r="A236" t="s">
        <v>13837</v>
      </c>
      <c r="B236" t="s">
        <v>14403</v>
      </c>
    </row>
    <row r="237" spans="1:2">
      <c r="A237" t="s">
        <v>13991</v>
      </c>
      <c r="B237" t="s">
        <v>14532</v>
      </c>
    </row>
    <row r="238" spans="1:2">
      <c r="A238" t="s">
        <v>13992</v>
      </c>
      <c r="B238" t="s">
        <v>3154</v>
      </c>
    </row>
    <row r="239" spans="1:2">
      <c r="A239" t="s">
        <v>13993</v>
      </c>
      <c r="B239" t="s">
        <v>14533</v>
      </c>
    </row>
    <row r="240" spans="1:2">
      <c r="A240" t="s">
        <v>13994</v>
      </c>
      <c r="B240" t="s">
        <v>1019</v>
      </c>
    </row>
    <row r="241" spans="1:2">
      <c r="A241" t="s">
        <v>14001</v>
      </c>
      <c r="B241" t="s">
        <v>14539</v>
      </c>
    </row>
    <row r="242" spans="1:2">
      <c r="A242" t="s">
        <v>13997</v>
      </c>
      <c r="B242" t="s">
        <v>14536</v>
      </c>
    </row>
    <row r="243" spans="1:2">
      <c r="A243" t="s">
        <v>14000</v>
      </c>
      <c r="B243" t="s">
        <v>1020</v>
      </c>
    </row>
    <row r="244" spans="1:2">
      <c r="A244" t="s">
        <v>13998</v>
      </c>
      <c r="B244" t="s">
        <v>14537</v>
      </c>
    </row>
    <row r="245" spans="1:2">
      <c r="A245" t="s">
        <v>13999</v>
      </c>
      <c r="B245" t="s">
        <v>14538</v>
      </c>
    </row>
    <row r="246" spans="1:2">
      <c r="A246" t="s">
        <v>14002</v>
      </c>
      <c r="B246" t="s">
        <v>14540</v>
      </c>
    </row>
    <row r="247" spans="1:2">
      <c r="A247" t="s">
        <v>13826</v>
      </c>
      <c r="B247" t="s">
        <v>14394</v>
      </c>
    </row>
    <row r="248" spans="1:2">
      <c r="A248" t="s">
        <v>14004</v>
      </c>
      <c r="B248" t="s">
        <v>14542</v>
      </c>
    </row>
    <row r="249" spans="1:2">
      <c r="A249" t="s">
        <v>14007</v>
      </c>
      <c r="B249" t="s">
        <v>1022</v>
      </c>
    </row>
    <row r="250" spans="1:2">
      <c r="A250" t="s">
        <v>14008</v>
      </c>
      <c r="B250" t="s">
        <v>1023</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3318</v>
      </c>
      <c r="B1" s="247" t="s">
        <v>3319</v>
      </c>
    </row>
    <row r="2" spans="1:2">
      <c r="A2" t="s">
        <v>13406</v>
      </c>
      <c r="B2" t="s">
        <v>13407</v>
      </c>
    </row>
    <row r="3" spans="1:2">
      <c r="A3" t="s">
        <v>7519</v>
      </c>
      <c r="B3" t="s">
        <v>7520</v>
      </c>
    </row>
    <row r="4" spans="1:2">
      <c r="A4" t="s">
        <v>3345</v>
      </c>
      <c r="B4" t="s">
        <v>3346</v>
      </c>
    </row>
    <row r="5" spans="1:2">
      <c r="A5" t="s">
        <v>8071</v>
      </c>
      <c r="B5" t="s">
        <v>8073</v>
      </c>
    </row>
    <row r="6" spans="1:2">
      <c r="A6" t="s">
        <v>5111</v>
      </c>
      <c r="B6" t="s">
        <v>5112</v>
      </c>
    </row>
    <row r="7" spans="1:2">
      <c r="A7" t="s">
        <v>13420</v>
      </c>
      <c r="B7" t="s">
        <v>13421</v>
      </c>
    </row>
    <row r="8" spans="1:2">
      <c r="A8" t="s">
        <v>5459</v>
      </c>
      <c r="B8" t="s">
        <v>5460</v>
      </c>
    </row>
    <row r="9" spans="1:2">
      <c r="A9" t="s">
        <v>5100</v>
      </c>
      <c r="B9" t="s">
        <v>5102</v>
      </c>
    </row>
    <row r="10" spans="1:2">
      <c r="A10" t="s">
        <v>5484</v>
      </c>
      <c r="B10" t="s">
        <v>5485</v>
      </c>
    </row>
    <row r="11" spans="1:2">
      <c r="A11" t="s">
        <v>8071</v>
      </c>
      <c r="B11" t="s">
        <v>8072</v>
      </c>
    </row>
    <row r="12" spans="1:2">
      <c r="A12" t="s">
        <v>13380</v>
      </c>
      <c r="B12" t="s">
        <v>13381</v>
      </c>
    </row>
    <row r="13" spans="1:2">
      <c r="A13" t="s">
        <v>13380</v>
      </c>
      <c r="B13" t="s">
        <v>13381</v>
      </c>
    </row>
    <row r="14" spans="1:2">
      <c r="A14" t="s">
        <v>4541</v>
      </c>
      <c r="B14" t="s">
        <v>4542</v>
      </c>
    </row>
    <row r="15" spans="1:2">
      <c r="A15" t="s">
        <v>6009</v>
      </c>
      <c r="B15" t="s">
        <v>6010</v>
      </c>
    </row>
    <row r="16" spans="1:2">
      <c r="A16" t="s">
        <v>5979</v>
      </c>
      <c r="B16" t="s">
        <v>5980</v>
      </c>
    </row>
    <row r="17" spans="1:2">
      <c r="A17" t="s">
        <v>9926</v>
      </c>
      <c r="B17" t="s">
        <v>9927</v>
      </c>
    </row>
    <row r="18" spans="1:2">
      <c r="A18" t="s">
        <v>4590</v>
      </c>
      <c r="B18" t="s">
        <v>4591</v>
      </c>
    </row>
    <row r="19" spans="1:2">
      <c r="A19" t="s">
        <v>12934</v>
      </c>
      <c r="B19" t="s">
        <v>12939</v>
      </c>
    </row>
    <row r="20" spans="1:2">
      <c r="A20" t="s">
        <v>6414</v>
      </c>
      <c r="B20" t="s">
        <v>6415</v>
      </c>
    </row>
    <row r="21" spans="1:2">
      <c r="A21" t="s">
        <v>10555</v>
      </c>
      <c r="B21" t="s">
        <v>10556</v>
      </c>
    </row>
    <row r="22" spans="1:2">
      <c r="A22" t="s">
        <v>10555</v>
      </c>
      <c r="B22" t="s">
        <v>10556</v>
      </c>
    </row>
    <row r="23" spans="1:2">
      <c r="A23" t="s">
        <v>7468</v>
      </c>
      <c r="B23" t="s">
        <v>7469</v>
      </c>
    </row>
    <row r="24" spans="1:2">
      <c r="A24" t="s">
        <v>3651</v>
      </c>
      <c r="B24" t="s">
        <v>3652</v>
      </c>
    </row>
    <row r="25" spans="1:2">
      <c r="A25" t="s">
        <v>3341</v>
      </c>
      <c r="B25" t="s">
        <v>3342</v>
      </c>
    </row>
    <row r="26" spans="1:2">
      <c r="A26" t="s">
        <v>9908</v>
      </c>
      <c r="B26" t="s">
        <v>9909</v>
      </c>
    </row>
    <row r="27" spans="1:2">
      <c r="A27" t="s">
        <v>13424</v>
      </c>
      <c r="B27" t="s">
        <v>14279</v>
      </c>
    </row>
    <row r="28" spans="1:2">
      <c r="A28" t="s">
        <v>6947</v>
      </c>
      <c r="B28" t="s">
        <v>6948</v>
      </c>
    </row>
    <row r="29" spans="1:2">
      <c r="A29" t="s">
        <v>4250</v>
      </c>
      <c r="B29" t="s">
        <v>4251</v>
      </c>
    </row>
    <row r="30" spans="1:2">
      <c r="A30" t="s">
        <v>11907</v>
      </c>
      <c r="B30" t="s">
        <v>11908</v>
      </c>
    </row>
    <row r="31" spans="1:2">
      <c r="A31" t="s">
        <v>4216</v>
      </c>
      <c r="B31" t="s">
        <v>4217</v>
      </c>
    </row>
    <row r="32" spans="1:2">
      <c r="A32" t="s">
        <v>10170</v>
      </c>
      <c r="B32" t="s">
        <v>10171</v>
      </c>
    </row>
    <row r="33" spans="1:2">
      <c r="A33" t="s">
        <v>13440</v>
      </c>
      <c r="B33" t="s">
        <v>13441</v>
      </c>
    </row>
    <row r="34" spans="1:2">
      <c r="A34" t="s">
        <v>5404</v>
      </c>
      <c r="B34" t="s">
        <v>5405</v>
      </c>
    </row>
    <row r="35" spans="1:2">
      <c r="A35" t="s">
        <v>10815</v>
      </c>
      <c r="B35" t="s">
        <v>10816</v>
      </c>
    </row>
    <row r="36" spans="1:2">
      <c r="A36" t="s">
        <v>4650</v>
      </c>
      <c r="B36" t="s">
        <v>4651</v>
      </c>
    </row>
    <row r="37" spans="1:2">
      <c r="A37" t="s">
        <v>4650</v>
      </c>
      <c r="B37" t="s">
        <v>4651</v>
      </c>
    </row>
    <row r="38" spans="1:2">
      <c r="A38" t="s">
        <v>9922</v>
      </c>
      <c r="B38" t="s">
        <v>9923</v>
      </c>
    </row>
    <row r="39" spans="1:2">
      <c r="A39" t="s">
        <v>12499</v>
      </c>
      <c r="B39" t="s">
        <v>12500</v>
      </c>
    </row>
    <row r="40" spans="1:2">
      <c r="A40" t="s">
        <v>8698</v>
      </c>
      <c r="B40" t="s">
        <v>8699</v>
      </c>
    </row>
    <row r="41" spans="1:2">
      <c r="A41" t="s">
        <v>5606</v>
      </c>
      <c r="B41" t="s">
        <v>5608</v>
      </c>
    </row>
    <row r="42" spans="1:2">
      <c r="A42" t="s">
        <v>9618</v>
      </c>
      <c r="B42" t="s">
        <v>9619</v>
      </c>
    </row>
    <row r="43" spans="1:2">
      <c r="A43" t="s">
        <v>5606</v>
      </c>
      <c r="B43" t="s">
        <v>5607</v>
      </c>
    </row>
    <row r="44" spans="1:2">
      <c r="A44" t="s">
        <v>12461</v>
      </c>
      <c r="B44" t="s">
        <v>12462</v>
      </c>
    </row>
    <row r="45" spans="1:2">
      <c r="A45" t="s">
        <v>12930</v>
      </c>
      <c r="B45" t="s">
        <v>12931</v>
      </c>
    </row>
    <row r="46" spans="1:2">
      <c r="A46" t="s">
        <v>5250</v>
      </c>
      <c r="B46" t="s">
        <v>5251</v>
      </c>
    </row>
    <row r="47" spans="1:2">
      <c r="A47" t="s">
        <v>9375</v>
      </c>
      <c r="B47" t="s">
        <v>5251</v>
      </c>
    </row>
    <row r="48" spans="1:2">
      <c r="A48" t="s">
        <v>11138</v>
      </c>
      <c r="B48" t="s">
        <v>11140</v>
      </c>
    </row>
    <row r="49" spans="1:2">
      <c r="A49" t="s">
        <v>11138</v>
      </c>
      <c r="B49" t="s">
        <v>11139</v>
      </c>
    </row>
    <row r="50" spans="1:2">
      <c r="A50" t="s">
        <v>5609</v>
      </c>
      <c r="B50" t="s">
        <v>5610</v>
      </c>
    </row>
    <row r="51" spans="1:2">
      <c r="A51" t="s">
        <v>5609</v>
      </c>
      <c r="B51" t="s">
        <v>5611</v>
      </c>
    </row>
    <row r="52" spans="1:2">
      <c r="A52" t="s">
        <v>12437</v>
      </c>
      <c r="B52" t="s">
        <v>12438</v>
      </c>
    </row>
    <row r="53" spans="1:2">
      <c r="A53" t="s">
        <v>9860</v>
      </c>
      <c r="B53" t="s">
        <v>9861</v>
      </c>
    </row>
    <row r="54" spans="1:2">
      <c r="A54" t="s">
        <v>8856</v>
      </c>
      <c r="B54" t="s">
        <v>8857</v>
      </c>
    </row>
    <row r="55" spans="1:2">
      <c r="A55" t="s">
        <v>12910</v>
      </c>
      <c r="B55" t="s">
        <v>12911</v>
      </c>
    </row>
    <row r="56" spans="1:2">
      <c r="A56" t="s">
        <v>9554</v>
      </c>
      <c r="B56" t="s">
        <v>9555</v>
      </c>
    </row>
    <row r="57" spans="1:2">
      <c r="A57" t="s">
        <v>3592</v>
      </c>
      <c r="B57" t="s">
        <v>3593</v>
      </c>
    </row>
    <row r="58" spans="1:2">
      <c r="A58" t="s">
        <v>3620</v>
      </c>
      <c r="B58" t="s">
        <v>3621</v>
      </c>
    </row>
    <row r="59" spans="1:2">
      <c r="A59" t="s">
        <v>3671</v>
      </c>
      <c r="B59" t="s">
        <v>3672</v>
      </c>
    </row>
    <row r="60" spans="1:2">
      <c r="A60" t="s">
        <v>6580</v>
      </c>
      <c r="B60" t="s">
        <v>6581</v>
      </c>
    </row>
    <row r="61" spans="1:2">
      <c r="A61" t="s">
        <v>8556</v>
      </c>
      <c r="B61" t="s">
        <v>8557</v>
      </c>
    </row>
    <row r="62" spans="1:2">
      <c r="A62" t="s">
        <v>12539</v>
      </c>
      <c r="B62" t="s">
        <v>12540</v>
      </c>
    </row>
    <row r="63" spans="1:2">
      <c r="A63" t="s">
        <v>7287</v>
      </c>
      <c r="B63" t="s">
        <v>7288</v>
      </c>
    </row>
    <row r="64" spans="1:2">
      <c r="A64" t="s">
        <v>3610</v>
      </c>
      <c r="B64" t="s">
        <v>3611</v>
      </c>
    </row>
    <row r="65" spans="1:2">
      <c r="A65" t="s">
        <v>3594</v>
      </c>
      <c r="B65" t="s">
        <v>3595</v>
      </c>
    </row>
    <row r="66" spans="1:2">
      <c r="A66" t="s">
        <v>9743</v>
      </c>
      <c r="B66" t="s">
        <v>9744</v>
      </c>
    </row>
    <row r="67" spans="1:2">
      <c r="A67" t="s">
        <v>10457</v>
      </c>
      <c r="B67" t="s">
        <v>10458</v>
      </c>
    </row>
    <row r="68" spans="1:2">
      <c r="A68" t="s">
        <v>10454</v>
      </c>
      <c r="B68" t="s">
        <v>10455</v>
      </c>
    </row>
    <row r="69" spans="1:2">
      <c r="A69" t="s">
        <v>12357</v>
      </c>
      <c r="B69" t="s">
        <v>12358</v>
      </c>
    </row>
    <row r="70" spans="1:2">
      <c r="A70" t="s">
        <v>12017</v>
      </c>
      <c r="B70" t="s">
        <v>12018</v>
      </c>
    </row>
    <row r="71" spans="1:2">
      <c r="A71" t="s">
        <v>5642</v>
      </c>
      <c r="B71" t="s">
        <v>5643</v>
      </c>
    </row>
    <row r="72" spans="1:2">
      <c r="A72" t="s">
        <v>7602</v>
      </c>
      <c r="B72" t="s">
        <v>7604</v>
      </c>
    </row>
    <row r="73" spans="1:2">
      <c r="A73" t="s">
        <v>13392</v>
      </c>
      <c r="B73" t="s">
        <v>13393</v>
      </c>
    </row>
    <row r="74" spans="1:2">
      <c r="A74" t="s">
        <v>13392</v>
      </c>
      <c r="B74" t="s">
        <v>13393</v>
      </c>
    </row>
    <row r="75" spans="1:2">
      <c r="A75" t="s">
        <v>12324</v>
      </c>
      <c r="B75" t="s">
        <v>12325</v>
      </c>
    </row>
    <row r="76" spans="1:2">
      <c r="A76" t="s">
        <v>12324</v>
      </c>
      <c r="B76" t="s">
        <v>12325</v>
      </c>
    </row>
    <row r="77" spans="1:2">
      <c r="A77" t="s">
        <v>9116</v>
      </c>
      <c r="B77" t="s">
        <v>9117</v>
      </c>
    </row>
    <row r="78" spans="1:2">
      <c r="A78" t="s">
        <v>9116</v>
      </c>
      <c r="B78" t="s">
        <v>9117</v>
      </c>
    </row>
    <row r="79" spans="1:2">
      <c r="A79" t="s">
        <v>9104</v>
      </c>
      <c r="B79" t="s">
        <v>9105</v>
      </c>
    </row>
    <row r="80" spans="1:2">
      <c r="A80" t="s">
        <v>9104</v>
      </c>
      <c r="B80" t="s">
        <v>9105</v>
      </c>
    </row>
    <row r="81" spans="1:2">
      <c r="A81" t="s">
        <v>10758</v>
      </c>
      <c r="B81" t="s">
        <v>10759</v>
      </c>
    </row>
    <row r="82" spans="1:2">
      <c r="A82" t="s">
        <v>10758</v>
      </c>
      <c r="B82" t="s">
        <v>10759</v>
      </c>
    </row>
    <row r="83" spans="1:2">
      <c r="A83" t="s">
        <v>5775</v>
      </c>
      <c r="B83" t="s">
        <v>5776</v>
      </c>
    </row>
    <row r="84" spans="1:2">
      <c r="A84" t="s">
        <v>5238</v>
      </c>
      <c r="B84" t="s">
        <v>5239</v>
      </c>
    </row>
    <row r="85" spans="1:2">
      <c r="A85" t="s">
        <v>5301</v>
      </c>
      <c r="B85" t="s">
        <v>5302</v>
      </c>
    </row>
    <row r="86" spans="1:2">
      <c r="A86" t="s">
        <v>12340</v>
      </c>
      <c r="B86" t="s">
        <v>12342</v>
      </c>
    </row>
    <row r="87" spans="1:2">
      <c r="A87" t="s">
        <v>12340</v>
      </c>
      <c r="B87" t="s">
        <v>12341</v>
      </c>
    </row>
    <row r="88" spans="1:2">
      <c r="A88" t="s">
        <v>10744</v>
      </c>
      <c r="B88" t="s">
        <v>10745</v>
      </c>
    </row>
    <row r="89" spans="1:2">
      <c r="A89" t="s">
        <v>10744</v>
      </c>
      <c r="B89" t="s">
        <v>10745</v>
      </c>
    </row>
    <row r="90" spans="1:2">
      <c r="A90" t="s">
        <v>4639</v>
      </c>
      <c r="B90" t="s">
        <v>14179</v>
      </c>
    </row>
    <row r="91" spans="1:2">
      <c r="A91" t="s">
        <v>5923</v>
      </c>
      <c r="B91" t="s">
        <v>5924</v>
      </c>
    </row>
    <row r="92" spans="1:2">
      <c r="A92" t="s">
        <v>7602</v>
      </c>
      <c r="B92" t="s">
        <v>7603</v>
      </c>
    </row>
    <row r="93" spans="1:2">
      <c r="A93" t="s">
        <v>10088</v>
      </c>
      <c r="B93" t="s">
        <v>10089</v>
      </c>
    </row>
    <row r="94" spans="1:2">
      <c r="A94" t="s">
        <v>10088</v>
      </c>
      <c r="B94" t="s">
        <v>10089</v>
      </c>
    </row>
    <row r="95" spans="1:2">
      <c r="A95" t="s">
        <v>8626</v>
      </c>
      <c r="B95" t="s">
        <v>8627</v>
      </c>
    </row>
    <row r="96" spans="1:2">
      <c r="A96" t="s">
        <v>8662</v>
      </c>
      <c r="B96" t="s">
        <v>8663</v>
      </c>
    </row>
    <row r="97" spans="1:2">
      <c r="A97" t="s">
        <v>6416</v>
      </c>
      <c r="B97" t="s">
        <v>6417</v>
      </c>
    </row>
    <row r="98" spans="1:2">
      <c r="A98" t="s">
        <v>11488</v>
      </c>
      <c r="B98" t="s">
        <v>11489</v>
      </c>
    </row>
    <row r="99" spans="1:2">
      <c r="A99" t="s">
        <v>10006</v>
      </c>
      <c r="B99" t="s">
        <v>10007</v>
      </c>
    </row>
    <row r="100" spans="1:2">
      <c r="A100" t="s">
        <v>10006</v>
      </c>
      <c r="B100" t="s">
        <v>10007</v>
      </c>
    </row>
    <row r="101" spans="1:2">
      <c r="A101" t="s">
        <v>7599</v>
      </c>
      <c r="B101" t="s">
        <v>1839</v>
      </c>
    </row>
    <row r="102" spans="1:2">
      <c r="A102" t="s">
        <v>10414</v>
      </c>
      <c r="B102" t="s">
        <v>10415</v>
      </c>
    </row>
    <row r="103" spans="1:2">
      <c r="A103" t="s">
        <v>10414</v>
      </c>
      <c r="B103" t="s">
        <v>10415</v>
      </c>
    </row>
    <row r="104" spans="1:2">
      <c r="A104" t="s">
        <v>8328</v>
      </c>
      <c r="B104" t="s">
        <v>8329</v>
      </c>
    </row>
    <row r="105" spans="1:2">
      <c r="A105" t="s">
        <v>7962</v>
      </c>
      <c r="B105" t="s">
        <v>7964</v>
      </c>
    </row>
    <row r="106" spans="1:2">
      <c r="A106" t="s">
        <v>7962</v>
      </c>
      <c r="B106" t="s">
        <v>7965</v>
      </c>
    </row>
    <row r="107" spans="1:2">
      <c r="A107" t="s">
        <v>8696</v>
      </c>
      <c r="B107" t="s">
        <v>8697</v>
      </c>
    </row>
    <row r="108" spans="1:2">
      <c r="A108" t="s">
        <v>12493</v>
      </c>
      <c r="B108" t="s">
        <v>12494</v>
      </c>
    </row>
    <row r="109" spans="1:2">
      <c r="A109" t="s">
        <v>7999</v>
      </c>
      <c r="B109" t="s">
        <v>8000</v>
      </c>
    </row>
    <row r="110" spans="1:2">
      <c r="A110" t="s">
        <v>7999</v>
      </c>
      <c r="B110" t="s">
        <v>8002</v>
      </c>
    </row>
    <row r="111" spans="1:2">
      <c r="A111" t="s">
        <v>9892</v>
      </c>
      <c r="B111" t="s">
        <v>9893</v>
      </c>
    </row>
    <row r="112" spans="1:2">
      <c r="A112" t="s">
        <v>7523</v>
      </c>
      <c r="B112" t="s">
        <v>7524</v>
      </c>
    </row>
    <row r="113" spans="1:2">
      <c r="A113" t="s">
        <v>4102</v>
      </c>
      <c r="B113" t="s">
        <v>4103</v>
      </c>
    </row>
    <row r="114" spans="1:2">
      <c r="A114" t="s">
        <v>7954</v>
      </c>
      <c r="B114" t="s">
        <v>4103</v>
      </c>
    </row>
    <row r="115" spans="1:2">
      <c r="A115" t="s">
        <v>7541</v>
      </c>
      <c r="B115" t="s">
        <v>7542</v>
      </c>
    </row>
    <row r="116" spans="1:2">
      <c r="A116" t="s">
        <v>7957</v>
      </c>
      <c r="B116" t="s">
        <v>7958</v>
      </c>
    </row>
    <row r="117" spans="1:2">
      <c r="A117" t="s">
        <v>7148</v>
      </c>
      <c r="B117" t="s">
        <v>7149</v>
      </c>
    </row>
    <row r="118" spans="1:2">
      <c r="A118" t="s">
        <v>5444</v>
      </c>
      <c r="B118" t="s">
        <v>5445</v>
      </c>
    </row>
    <row r="119" spans="1:2">
      <c r="A119" t="s">
        <v>7049</v>
      </c>
      <c r="B119" t="s">
        <v>5445</v>
      </c>
    </row>
    <row r="120" spans="1:2">
      <c r="A120" t="s">
        <v>11223</v>
      </c>
      <c r="B120" t="s">
        <v>11224</v>
      </c>
    </row>
    <row r="121" spans="1:2">
      <c r="A121" t="s">
        <v>5398</v>
      </c>
      <c r="B121" t="s">
        <v>5399</v>
      </c>
    </row>
    <row r="122" spans="1:2">
      <c r="A122" t="s">
        <v>11357</v>
      </c>
      <c r="B122" t="s">
        <v>5399</v>
      </c>
    </row>
    <row r="123" spans="1:2">
      <c r="A123" t="s">
        <v>7537</v>
      </c>
      <c r="B123" t="s">
        <v>7538</v>
      </c>
    </row>
    <row r="124" spans="1:2">
      <c r="A124" t="s">
        <v>7134</v>
      </c>
      <c r="B124" t="s">
        <v>7135</v>
      </c>
    </row>
    <row r="125" spans="1:2">
      <c r="A125" t="s">
        <v>12135</v>
      </c>
      <c r="B125" t="s">
        <v>12137</v>
      </c>
    </row>
    <row r="126" spans="1:2">
      <c r="A126" t="s">
        <v>13422</v>
      </c>
      <c r="B126" t="s">
        <v>13423</v>
      </c>
    </row>
    <row r="127" spans="1:2">
      <c r="A127" t="s">
        <v>8074</v>
      </c>
      <c r="B127" t="s">
        <v>8076</v>
      </c>
    </row>
    <row r="128" spans="1:2">
      <c r="A128" t="s">
        <v>5440</v>
      </c>
      <c r="B128" t="s">
        <v>5441</v>
      </c>
    </row>
    <row r="129" spans="1:2">
      <c r="A129" t="s">
        <v>12108</v>
      </c>
      <c r="B129" t="s">
        <v>5441</v>
      </c>
    </row>
    <row r="130" spans="1:2">
      <c r="A130" t="s">
        <v>10166</v>
      </c>
      <c r="B130" t="s">
        <v>10167</v>
      </c>
    </row>
    <row r="131" spans="1:2">
      <c r="A131" t="s">
        <v>8740</v>
      </c>
      <c r="B131" t="s">
        <v>8741</v>
      </c>
    </row>
    <row r="132" spans="1:2">
      <c r="A132" t="s">
        <v>7950</v>
      </c>
      <c r="B132" t="s">
        <v>7951</v>
      </c>
    </row>
    <row r="133" spans="1:2">
      <c r="A133" t="s">
        <v>5428</v>
      </c>
      <c r="B133" t="s">
        <v>5429</v>
      </c>
    </row>
    <row r="134" spans="1:2">
      <c r="A134" t="s">
        <v>3337</v>
      </c>
      <c r="B134" t="s">
        <v>3338</v>
      </c>
    </row>
    <row r="135" spans="1:2">
      <c r="A135" t="s">
        <v>5432</v>
      </c>
      <c r="B135" t="s">
        <v>5433</v>
      </c>
    </row>
    <row r="136" spans="1:2">
      <c r="A136" t="s">
        <v>8786</v>
      </c>
      <c r="B136" t="s">
        <v>8787</v>
      </c>
    </row>
    <row r="137" spans="1:2">
      <c r="A137" t="s">
        <v>12060</v>
      </c>
      <c r="B137" t="s">
        <v>12061</v>
      </c>
    </row>
    <row r="138" spans="1:2">
      <c r="A138" t="s">
        <v>8824</v>
      </c>
      <c r="B138" t="s">
        <v>8825</v>
      </c>
    </row>
    <row r="139" spans="1:2">
      <c r="A139" t="s">
        <v>13428</v>
      </c>
      <c r="B139" t="s">
        <v>13429</v>
      </c>
    </row>
    <row r="140" spans="1:2">
      <c r="A140" t="s">
        <v>11229</v>
      </c>
      <c r="B140" t="s">
        <v>11230</v>
      </c>
    </row>
    <row r="141" spans="1:2">
      <c r="A141" t="s">
        <v>5412</v>
      </c>
      <c r="B141" t="s">
        <v>5413</v>
      </c>
    </row>
    <row r="142" spans="1:2">
      <c r="A142" t="s">
        <v>5394</v>
      </c>
      <c r="B142" t="s">
        <v>5395</v>
      </c>
    </row>
    <row r="143" spans="1:2">
      <c r="A143" t="s">
        <v>8742</v>
      </c>
      <c r="B143" t="s">
        <v>8743</v>
      </c>
    </row>
    <row r="144" spans="1:2">
      <c r="A144" t="s">
        <v>8748</v>
      </c>
      <c r="B144" t="s">
        <v>8749</v>
      </c>
    </row>
    <row r="145" spans="1:2">
      <c r="A145" t="s">
        <v>8720</v>
      </c>
      <c r="B145" t="s">
        <v>8721</v>
      </c>
    </row>
    <row r="146" spans="1:2">
      <c r="A146" t="s">
        <v>7952</v>
      </c>
      <c r="B146" t="s">
        <v>7953</v>
      </c>
    </row>
    <row r="147" spans="1:2">
      <c r="A147" t="s">
        <v>8068</v>
      </c>
      <c r="B147" t="s">
        <v>8069</v>
      </c>
    </row>
    <row r="148" spans="1:2">
      <c r="A148" t="s">
        <v>5456</v>
      </c>
      <c r="B148" t="s">
        <v>5458</v>
      </c>
    </row>
    <row r="149" spans="1:2">
      <c r="A149" t="s">
        <v>7042</v>
      </c>
      <c r="B149" t="s">
        <v>5458</v>
      </c>
    </row>
    <row r="150" spans="1:2">
      <c r="A150" t="s">
        <v>4100</v>
      </c>
      <c r="B150" t="s">
        <v>4101</v>
      </c>
    </row>
    <row r="151" spans="1:2">
      <c r="A151" t="s">
        <v>11225</v>
      </c>
      <c r="B151" t="s">
        <v>11226</v>
      </c>
    </row>
    <row r="152" spans="1:2">
      <c r="A152" t="s">
        <v>13425</v>
      </c>
      <c r="B152" t="s">
        <v>11226</v>
      </c>
    </row>
    <row r="153" spans="1:2">
      <c r="A153" t="s">
        <v>11370</v>
      </c>
      <c r="B153" t="s">
        <v>11371</v>
      </c>
    </row>
    <row r="154" spans="1:2">
      <c r="A154" t="s">
        <v>5392</v>
      </c>
      <c r="B154" t="s">
        <v>5393</v>
      </c>
    </row>
    <row r="155" spans="1:2">
      <c r="A155" t="s">
        <v>8732</v>
      </c>
      <c r="B155" t="s">
        <v>8733</v>
      </c>
    </row>
    <row r="156" spans="1:2">
      <c r="A156" t="s">
        <v>7535</v>
      </c>
      <c r="B156" t="s">
        <v>7536</v>
      </c>
    </row>
    <row r="157" spans="1:2">
      <c r="A157" t="s">
        <v>10665</v>
      </c>
      <c r="B157" t="s">
        <v>10667</v>
      </c>
    </row>
    <row r="158" spans="1:2">
      <c r="A158" t="s">
        <v>11362</v>
      </c>
      <c r="B158" t="s">
        <v>11363</v>
      </c>
    </row>
    <row r="159" spans="1:2">
      <c r="A159" t="s">
        <v>10817</v>
      </c>
      <c r="B159" t="s">
        <v>10818</v>
      </c>
    </row>
    <row r="160" spans="1:2">
      <c r="A160" t="s">
        <v>8744</v>
      </c>
      <c r="B160" t="s">
        <v>8745</v>
      </c>
    </row>
    <row r="161" spans="1:2">
      <c r="A161" t="s">
        <v>12044</v>
      </c>
      <c r="B161" t="s">
        <v>12045</v>
      </c>
    </row>
    <row r="162" spans="1:2">
      <c r="A162" t="s">
        <v>11243</v>
      </c>
      <c r="B162" t="s">
        <v>11244</v>
      </c>
    </row>
    <row r="163" spans="1:2">
      <c r="A163" t="s">
        <v>7521</v>
      </c>
      <c r="B163" t="s">
        <v>7522</v>
      </c>
    </row>
    <row r="164" spans="1:2">
      <c r="A164" t="s">
        <v>13404</v>
      </c>
      <c r="B164" t="s">
        <v>13405</v>
      </c>
    </row>
    <row r="165" spans="1:2">
      <c r="A165" t="s">
        <v>13432</v>
      </c>
      <c r="B165" t="s">
        <v>13433</v>
      </c>
    </row>
    <row r="166" spans="1:2">
      <c r="A166" t="s">
        <v>8752</v>
      </c>
      <c r="B166" t="s">
        <v>8753</v>
      </c>
    </row>
    <row r="167" spans="1:2">
      <c r="A167" t="s">
        <v>8734</v>
      </c>
      <c r="B167" t="s">
        <v>8735</v>
      </c>
    </row>
    <row r="168" spans="1:2">
      <c r="A168" t="s">
        <v>5436</v>
      </c>
      <c r="B168" t="s">
        <v>5437</v>
      </c>
    </row>
    <row r="169" spans="1:2">
      <c r="A169" t="s">
        <v>5420</v>
      </c>
      <c r="B169" t="s">
        <v>5421</v>
      </c>
    </row>
    <row r="170" spans="1:2">
      <c r="A170" t="s">
        <v>4096</v>
      </c>
      <c r="B170" t="s">
        <v>4097</v>
      </c>
    </row>
    <row r="171" spans="1:2">
      <c r="A171" t="s">
        <v>7126</v>
      </c>
      <c r="B171" t="s">
        <v>7127</v>
      </c>
    </row>
    <row r="172" spans="1:2">
      <c r="A172" t="s">
        <v>11354</v>
      </c>
      <c r="B172" t="s">
        <v>11356</v>
      </c>
    </row>
    <row r="173" spans="1:2">
      <c r="A173" t="s">
        <v>7138</v>
      </c>
      <c r="B173" t="s">
        <v>7139</v>
      </c>
    </row>
    <row r="174" spans="1:2">
      <c r="A174" t="s">
        <v>5426</v>
      </c>
      <c r="B174" t="s">
        <v>5427</v>
      </c>
    </row>
    <row r="175" spans="1:2">
      <c r="A175" t="s">
        <v>5400</v>
      </c>
      <c r="B175" t="s">
        <v>5401</v>
      </c>
    </row>
    <row r="176" spans="1:2">
      <c r="A176" t="s">
        <v>11237</v>
      </c>
      <c r="B176" t="s">
        <v>11238</v>
      </c>
    </row>
    <row r="177" spans="1:2">
      <c r="A177" t="s">
        <v>7046</v>
      </c>
      <c r="B177" t="s">
        <v>7047</v>
      </c>
    </row>
    <row r="178" spans="1:2">
      <c r="A178" t="s">
        <v>10691</v>
      </c>
      <c r="B178" t="s">
        <v>7047</v>
      </c>
    </row>
    <row r="179" spans="1:2">
      <c r="A179" t="s">
        <v>12048</v>
      </c>
      <c r="B179" t="s">
        <v>12049</v>
      </c>
    </row>
    <row r="180" spans="1:2">
      <c r="A180" t="s">
        <v>5406</v>
      </c>
      <c r="B180" t="s">
        <v>5407</v>
      </c>
    </row>
    <row r="181" spans="1:2">
      <c r="A181" t="s">
        <v>5410</v>
      </c>
      <c r="B181" t="s">
        <v>5411</v>
      </c>
    </row>
    <row r="182" spans="1:2">
      <c r="A182" t="s">
        <v>8756</v>
      </c>
      <c r="B182" t="s">
        <v>8757</v>
      </c>
    </row>
    <row r="183" spans="1:2">
      <c r="A183" t="s">
        <v>10813</v>
      </c>
      <c r="B183" t="s">
        <v>10814</v>
      </c>
    </row>
    <row r="184" spans="1:2">
      <c r="A184" t="s">
        <v>10172</v>
      </c>
      <c r="B184" t="s">
        <v>10173</v>
      </c>
    </row>
    <row r="185" spans="1:2">
      <c r="A185" t="s">
        <v>13031</v>
      </c>
      <c r="B185" t="s">
        <v>2133</v>
      </c>
    </row>
    <row r="186" spans="1:2">
      <c r="A186" t="s">
        <v>5497</v>
      </c>
      <c r="B186" t="s">
        <v>5498</v>
      </c>
    </row>
    <row r="187" spans="1:2">
      <c r="A187" t="s">
        <v>4230</v>
      </c>
      <c r="B187" t="s">
        <v>4231</v>
      </c>
    </row>
    <row r="188" spans="1:2">
      <c r="A188" t="s">
        <v>4789</v>
      </c>
      <c r="B188" t="s">
        <v>4790</v>
      </c>
    </row>
    <row r="189" spans="1:2">
      <c r="A189" t="s">
        <v>13029</v>
      </c>
      <c r="B189" t="s">
        <v>13030</v>
      </c>
    </row>
    <row r="190" spans="1:2">
      <c r="A190" t="s">
        <v>5584</v>
      </c>
      <c r="B190" t="s">
        <v>5585</v>
      </c>
    </row>
    <row r="191" spans="1:2">
      <c r="A191" t="s">
        <v>10894</v>
      </c>
      <c r="B191" t="s">
        <v>10895</v>
      </c>
    </row>
    <row r="192" spans="1:2">
      <c r="A192" t="s">
        <v>5516</v>
      </c>
      <c r="B192" t="s">
        <v>5517</v>
      </c>
    </row>
    <row r="193" spans="1:2">
      <c r="A193" t="s">
        <v>10507</v>
      </c>
      <c r="B193" t="s">
        <v>10508</v>
      </c>
    </row>
    <row r="194" spans="1:2">
      <c r="A194" t="s">
        <v>10507</v>
      </c>
      <c r="B194" t="s">
        <v>10508</v>
      </c>
    </row>
    <row r="195" spans="1:2">
      <c r="A195" t="s">
        <v>4426</v>
      </c>
      <c r="B195" t="s">
        <v>4427</v>
      </c>
    </row>
    <row r="196" spans="1:2">
      <c r="A196" t="s">
        <v>4426</v>
      </c>
      <c r="B196" t="s">
        <v>4427</v>
      </c>
    </row>
    <row r="197" spans="1:2">
      <c r="A197" t="s">
        <v>7190</v>
      </c>
      <c r="B197" t="s">
        <v>7191</v>
      </c>
    </row>
    <row r="198" spans="1:2">
      <c r="A198" t="s">
        <v>12912</v>
      </c>
      <c r="B198" t="s">
        <v>12913</v>
      </c>
    </row>
    <row r="199" spans="1:2">
      <c r="A199" t="s">
        <v>7450</v>
      </c>
      <c r="B199" t="s">
        <v>7451</v>
      </c>
    </row>
    <row r="200" spans="1:2">
      <c r="A200" t="s">
        <v>5254</v>
      </c>
      <c r="B200" t="s">
        <v>5255</v>
      </c>
    </row>
    <row r="201" spans="1:2">
      <c r="A201" t="s">
        <v>5111</v>
      </c>
      <c r="B201" t="s">
        <v>5113</v>
      </c>
    </row>
    <row r="202" spans="1:2">
      <c r="A202" t="s">
        <v>4148</v>
      </c>
      <c r="B202" t="s">
        <v>4149</v>
      </c>
    </row>
    <row r="203" spans="1:2">
      <c r="A203" t="s">
        <v>5497</v>
      </c>
      <c r="B203" t="s">
        <v>5499</v>
      </c>
    </row>
    <row r="204" spans="1:2">
      <c r="A204" t="s">
        <v>9610</v>
      </c>
      <c r="B204" t="s">
        <v>9611</v>
      </c>
    </row>
    <row r="205" spans="1:2">
      <c r="A205" t="s">
        <v>9607</v>
      </c>
      <c r="B205" t="s">
        <v>9608</v>
      </c>
    </row>
    <row r="206" spans="1:2">
      <c r="A206" t="s">
        <v>5912</v>
      </c>
      <c r="B206" t="s">
        <v>5913</v>
      </c>
    </row>
    <row r="207" spans="1:2">
      <c r="A207" t="s">
        <v>7974</v>
      </c>
      <c r="B207" t="s">
        <v>7976</v>
      </c>
    </row>
    <row r="208" spans="1:2">
      <c r="A208" t="s">
        <v>7974</v>
      </c>
      <c r="B208" t="s">
        <v>7977</v>
      </c>
    </row>
    <row r="209" spans="1:2">
      <c r="A209" t="s">
        <v>7961</v>
      </c>
      <c r="B209" t="s">
        <v>3014</v>
      </c>
    </row>
    <row r="210" spans="1:2">
      <c r="A210" t="s">
        <v>7961</v>
      </c>
      <c r="B210" t="s">
        <v>3014</v>
      </c>
    </row>
    <row r="211" spans="1:2">
      <c r="A211" t="s">
        <v>7961</v>
      </c>
      <c r="B211" t="s">
        <v>3014</v>
      </c>
    </row>
    <row r="212" spans="1:2">
      <c r="A212" t="s">
        <v>7974</v>
      </c>
      <c r="B212" t="s">
        <v>7975</v>
      </c>
    </row>
    <row r="213" spans="1:2">
      <c r="A213" t="s">
        <v>5573</v>
      </c>
      <c r="B213" t="s">
        <v>5574</v>
      </c>
    </row>
    <row r="214" spans="1:2">
      <c r="A214" t="s">
        <v>13374</v>
      </c>
      <c r="B214" t="s">
        <v>13375</v>
      </c>
    </row>
    <row r="215" spans="1:2">
      <c r="A215" t="s">
        <v>8628</v>
      </c>
      <c r="B215" t="s">
        <v>8629</v>
      </c>
    </row>
    <row r="216" spans="1:2">
      <c r="A216" t="s">
        <v>5849</v>
      </c>
      <c r="B216" t="s">
        <v>5850</v>
      </c>
    </row>
    <row r="217" spans="1:2">
      <c r="A217" t="s">
        <v>5855</v>
      </c>
      <c r="B217" t="s">
        <v>5856</v>
      </c>
    </row>
    <row r="218" spans="1:2">
      <c r="A218" t="s">
        <v>8494</v>
      </c>
      <c r="B218" t="s">
        <v>8495</v>
      </c>
    </row>
    <row r="219" spans="1:2">
      <c r="A219" t="s">
        <v>6638</v>
      </c>
      <c r="B219" t="s">
        <v>6639</v>
      </c>
    </row>
    <row r="220" spans="1:2">
      <c r="A220" t="s">
        <v>11165</v>
      </c>
      <c r="B220" t="s">
        <v>11166</v>
      </c>
    </row>
    <row r="221" spans="1:2">
      <c r="A221" t="s">
        <v>10971</v>
      </c>
      <c r="B221" t="s">
        <v>10972</v>
      </c>
    </row>
    <row r="222" spans="1:2">
      <c r="A222" t="s">
        <v>11165</v>
      </c>
      <c r="B222" t="s">
        <v>11167</v>
      </c>
    </row>
    <row r="223" spans="1:2">
      <c r="A223" t="s">
        <v>10971</v>
      </c>
      <c r="B223" t="s">
        <v>10973</v>
      </c>
    </row>
    <row r="224" spans="1:2">
      <c r="A224" t="s">
        <v>10798</v>
      </c>
      <c r="B224" t="s">
        <v>10799</v>
      </c>
    </row>
    <row r="225" spans="1:2">
      <c r="A225" t="s">
        <v>10802</v>
      </c>
      <c r="B225" t="s">
        <v>10803</v>
      </c>
    </row>
    <row r="226" spans="1:2">
      <c r="A226" t="s">
        <v>8630</v>
      </c>
      <c r="B226" t="s">
        <v>8631</v>
      </c>
    </row>
    <row r="227" spans="1:2">
      <c r="A227" t="s">
        <v>8302</v>
      </c>
      <c r="B227" t="s">
        <v>8303</v>
      </c>
    </row>
    <row r="228" spans="1:2">
      <c r="A228" t="s">
        <v>8312</v>
      </c>
      <c r="B228" t="s">
        <v>8313</v>
      </c>
    </row>
    <row r="229" spans="1:2">
      <c r="A229" t="s">
        <v>8322</v>
      </c>
      <c r="B229" t="s">
        <v>8323</v>
      </c>
    </row>
    <row r="230" spans="1:2">
      <c r="A230" t="s">
        <v>11217</v>
      </c>
      <c r="B230" t="s">
        <v>11218</v>
      </c>
    </row>
    <row r="231" spans="1:2">
      <c r="A231" t="s">
        <v>11221</v>
      </c>
      <c r="B231" t="s">
        <v>11222</v>
      </c>
    </row>
    <row r="232" spans="1:2">
      <c r="A232" t="s">
        <v>10796</v>
      </c>
      <c r="B232" t="s">
        <v>10797</v>
      </c>
    </row>
    <row r="233" spans="1:2">
      <c r="A233" t="s">
        <v>13410</v>
      </c>
      <c r="B233" t="s">
        <v>13411</v>
      </c>
    </row>
    <row r="234" spans="1:2">
      <c r="A234" t="s">
        <v>4206</v>
      </c>
      <c r="B234" t="s">
        <v>4207</v>
      </c>
    </row>
    <row r="235" spans="1:2">
      <c r="A235" t="s">
        <v>5603</v>
      </c>
      <c r="B235" t="s">
        <v>5604</v>
      </c>
    </row>
    <row r="236" spans="1:2">
      <c r="A236" t="s">
        <v>5603</v>
      </c>
      <c r="B236" t="s">
        <v>5605</v>
      </c>
    </row>
    <row r="237" spans="1:2">
      <c r="A237" t="s">
        <v>10254</v>
      </c>
      <c r="B237" t="s">
        <v>10256</v>
      </c>
    </row>
    <row r="238" spans="1:2">
      <c r="A238" t="s">
        <v>10254</v>
      </c>
      <c r="B238" t="s">
        <v>10255</v>
      </c>
    </row>
    <row r="239" spans="1:2">
      <c r="A239" t="s">
        <v>12463</v>
      </c>
      <c r="B239" t="s">
        <v>12464</v>
      </c>
    </row>
    <row r="240" spans="1:2">
      <c r="A240" t="s">
        <v>8632</v>
      </c>
      <c r="B240" t="s">
        <v>8633</v>
      </c>
    </row>
    <row r="241" spans="1:2">
      <c r="A241" t="s">
        <v>4194</v>
      </c>
      <c r="B241" t="s">
        <v>2016</v>
      </c>
    </row>
    <row r="242" spans="1:2">
      <c r="A242" t="s">
        <v>4717</v>
      </c>
      <c r="B242" t="s">
        <v>2016</v>
      </c>
    </row>
    <row r="243" spans="1:2">
      <c r="A243" t="s">
        <v>10254</v>
      </c>
      <c r="B243" t="s">
        <v>2016</v>
      </c>
    </row>
    <row r="244" spans="1:2">
      <c r="A244" t="s">
        <v>13195</v>
      </c>
      <c r="B244" t="s">
        <v>2016</v>
      </c>
    </row>
    <row r="245" spans="1:2">
      <c r="A245" t="s">
        <v>13066</v>
      </c>
      <c r="B245" t="s">
        <v>14274</v>
      </c>
    </row>
    <row r="246" spans="1:2">
      <c r="A246" t="s">
        <v>4879</v>
      </c>
      <c r="B246" t="s">
        <v>4881</v>
      </c>
    </row>
    <row r="247" spans="1:2">
      <c r="A247" t="s">
        <v>12192</v>
      </c>
      <c r="B247" t="s">
        <v>12193</v>
      </c>
    </row>
    <row r="248" spans="1:2">
      <c r="A248" t="s">
        <v>12936</v>
      </c>
      <c r="B248" t="s">
        <v>12935</v>
      </c>
    </row>
    <row r="249" spans="1:2">
      <c r="A249" t="s">
        <v>8154</v>
      </c>
      <c r="B249" t="s">
        <v>8155</v>
      </c>
    </row>
    <row r="250" spans="1:2">
      <c r="A250" t="s">
        <v>8177</v>
      </c>
      <c r="B250" t="s">
        <v>8180</v>
      </c>
    </row>
    <row r="251" spans="1:2">
      <c r="A251" t="s">
        <v>8177</v>
      </c>
      <c r="B251" t="s">
        <v>8179</v>
      </c>
    </row>
    <row r="252" spans="1:2">
      <c r="A252" t="s">
        <v>8177</v>
      </c>
      <c r="B252" t="s">
        <v>8178</v>
      </c>
    </row>
    <row r="253" spans="1:2">
      <c r="A253" t="s">
        <v>12914</v>
      </c>
      <c r="B253" t="s">
        <v>12915</v>
      </c>
    </row>
    <row r="254" spans="1:2">
      <c r="A254" t="s">
        <v>12879</v>
      </c>
      <c r="B254" t="s">
        <v>12880</v>
      </c>
    </row>
    <row r="255" spans="1:2">
      <c r="A255" t="s">
        <v>11121</v>
      </c>
      <c r="B255" t="s">
        <v>11123</v>
      </c>
    </row>
    <row r="256" spans="1:2">
      <c r="A256" t="s">
        <v>11121</v>
      </c>
      <c r="B256" t="s">
        <v>11122</v>
      </c>
    </row>
    <row r="257" spans="1:2">
      <c r="A257" t="s">
        <v>12940</v>
      </c>
      <c r="B257" t="s">
        <v>12961</v>
      </c>
    </row>
    <row r="258" spans="1:2">
      <c r="A258" t="s">
        <v>7036</v>
      </c>
      <c r="B258" t="s">
        <v>7038</v>
      </c>
    </row>
    <row r="259" spans="1:2">
      <c r="A259" t="s">
        <v>6974</v>
      </c>
      <c r="B259" t="s">
        <v>6975</v>
      </c>
    </row>
    <row r="260" spans="1:2">
      <c r="A260" t="s">
        <v>13271</v>
      </c>
      <c r="B260" t="s">
        <v>13272</v>
      </c>
    </row>
    <row r="261" spans="1:2">
      <c r="A261" t="s">
        <v>7024</v>
      </c>
      <c r="B261" t="s">
        <v>7025</v>
      </c>
    </row>
    <row r="262" spans="1:2">
      <c r="A262" t="s">
        <v>7001</v>
      </c>
      <c r="B262" t="s">
        <v>7002</v>
      </c>
    </row>
    <row r="263" spans="1:2">
      <c r="A263" t="s">
        <v>7012</v>
      </c>
      <c r="B263" t="s">
        <v>7013</v>
      </c>
    </row>
    <row r="264" spans="1:2">
      <c r="A264" t="s">
        <v>6971</v>
      </c>
      <c r="B264" t="s">
        <v>6972</v>
      </c>
    </row>
    <row r="265" spans="1:2">
      <c r="A265" t="s">
        <v>8059</v>
      </c>
      <c r="B265" t="s">
        <v>8061</v>
      </c>
    </row>
    <row r="266" spans="1:2">
      <c r="A266" t="s">
        <v>7154</v>
      </c>
      <c r="B266" t="s">
        <v>7155</v>
      </c>
    </row>
    <row r="267" spans="1:2">
      <c r="A267" t="s">
        <v>11373</v>
      </c>
      <c r="B267" t="s">
        <v>11375</v>
      </c>
    </row>
    <row r="268" spans="1:2">
      <c r="A268" t="s">
        <v>11388</v>
      </c>
      <c r="B268" t="s">
        <v>11389</v>
      </c>
    </row>
    <row r="269" spans="1:2">
      <c r="A269" t="s">
        <v>8726</v>
      </c>
      <c r="B269" t="s">
        <v>8727</v>
      </c>
    </row>
    <row r="270" spans="1:2">
      <c r="A270" t="s">
        <v>10098</v>
      </c>
      <c r="B270" t="s">
        <v>10099</v>
      </c>
    </row>
    <row r="271" spans="1:2">
      <c r="A271" t="s">
        <v>10098</v>
      </c>
      <c r="B271" t="s">
        <v>10099</v>
      </c>
    </row>
    <row r="272" spans="1:2">
      <c r="A272" t="s">
        <v>9924</v>
      </c>
      <c r="B272" t="s">
        <v>9925</v>
      </c>
    </row>
    <row r="273" spans="1:2">
      <c r="A273" t="s">
        <v>6574</v>
      </c>
      <c r="B273" t="s">
        <v>6575</v>
      </c>
    </row>
    <row r="274" spans="1:2">
      <c r="A274" t="s">
        <v>10216</v>
      </c>
      <c r="B274" t="s">
        <v>10219</v>
      </c>
    </row>
    <row r="275" spans="1:2">
      <c r="A275" t="s">
        <v>7462</v>
      </c>
      <c r="B275" t="s">
        <v>7463</v>
      </c>
    </row>
    <row r="276" spans="1:2">
      <c r="A276" t="s">
        <v>5562</v>
      </c>
      <c r="B276" t="s">
        <v>5563</v>
      </c>
    </row>
    <row r="277" spans="1:2">
      <c r="A277" t="s">
        <v>7068</v>
      </c>
      <c r="B277" t="s">
        <v>7069</v>
      </c>
    </row>
    <row r="278" spans="1:2">
      <c r="A278" t="s">
        <v>7070</v>
      </c>
      <c r="B278" t="s">
        <v>7071</v>
      </c>
    </row>
    <row r="279" spans="1:2">
      <c r="A279" t="s">
        <v>13172</v>
      </c>
      <c r="B279" t="s">
        <v>13173</v>
      </c>
    </row>
    <row r="280" spans="1:2">
      <c r="A280" t="s">
        <v>7852</v>
      </c>
      <c r="B280" t="s">
        <v>7855</v>
      </c>
    </row>
    <row r="281" spans="1:2">
      <c r="A281" t="s">
        <v>7862</v>
      </c>
      <c r="B281" t="s">
        <v>7865</v>
      </c>
    </row>
    <row r="282" spans="1:2">
      <c r="A282" t="s">
        <v>3320</v>
      </c>
      <c r="B282" t="s">
        <v>3179</v>
      </c>
    </row>
    <row r="283" spans="1:2">
      <c r="A283" t="s">
        <v>9046</v>
      </c>
      <c r="B283" t="s">
        <v>9047</v>
      </c>
    </row>
    <row r="284" spans="1:2">
      <c r="A284" t="s">
        <v>8966</v>
      </c>
      <c r="B284" t="s">
        <v>8967</v>
      </c>
    </row>
    <row r="285" spans="1:2">
      <c r="A285" t="s">
        <v>10090</v>
      </c>
      <c r="B285" t="s">
        <v>10091</v>
      </c>
    </row>
    <row r="286" spans="1:2">
      <c r="A286" t="s">
        <v>10090</v>
      </c>
      <c r="B286" t="s">
        <v>10091</v>
      </c>
    </row>
    <row r="287" spans="1:2">
      <c r="A287" t="s">
        <v>12289</v>
      </c>
      <c r="B287" t="s">
        <v>12290</v>
      </c>
    </row>
    <row r="288" spans="1:2">
      <c r="A288" t="s">
        <v>10760</v>
      </c>
      <c r="B288" t="s">
        <v>10761</v>
      </c>
    </row>
    <row r="289" spans="1:2">
      <c r="A289" t="s">
        <v>10760</v>
      </c>
      <c r="B289" t="s">
        <v>10761</v>
      </c>
    </row>
    <row r="290" spans="1:2">
      <c r="A290" t="s">
        <v>5965</v>
      </c>
      <c r="B290" t="s">
        <v>5966</v>
      </c>
    </row>
    <row r="291" spans="1:2">
      <c r="A291" t="s">
        <v>4705</v>
      </c>
      <c r="B291" t="s">
        <v>1949</v>
      </c>
    </row>
    <row r="292" spans="1:2">
      <c r="A292" t="s">
        <v>10100</v>
      </c>
      <c r="B292" t="s">
        <v>10101</v>
      </c>
    </row>
    <row r="293" spans="1:2">
      <c r="A293" t="s">
        <v>10100</v>
      </c>
      <c r="B293" t="s">
        <v>10101</v>
      </c>
    </row>
    <row r="294" spans="1:2">
      <c r="A294" t="s">
        <v>7852</v>
      </c>
      <c r="B294" t="s">
        <v>7856</v>
      </c>
    </row>
    <row r="295" spans="1:2">
      <c r="A295" t="s">
        <v>7862</v>
      </c>
      <c r="B295" t="s">
        <v>7863</v>
      </c>
    </row>
    <row r="296" spans="1:2">
      <c r="A296" t="s">
        <v>7862</v>
      </c>
      <c r="B296" t="s">
        <v>7866</v>
      </c>
    </row>
    <row r="297" spans="1:2">
      <c r="A297" t="s">
        <v>12541</v>
      </c>
      <c r="B297" t="s">
        <v>12542</v>
      </c>
    </row>
    <row r="298" spans="1:2">
      <c r="A298" t="s">
        <v>14146</v>
      </c>
      <c r="B298" t="s">
        <v>14268</v>
      </c>
    </row>
    <row r="299" spans="1:2">
      <c r="A299" t="s">
        <v>10216</v>
      </c>
      <c r="B299" t="s">
        <v>10218</v>
      </c>
    </row>
    <row r="300" spans="1:2">
      <c r="A300" t="s">
        <v>5246</v>
      </c>
      <c r="B300" t="s">
        <v>5247</v>
      </c>
    </row>
    <row r="301" spans="1:2">
      <c r="A301" t="s">
        <v>6563</v>
      </c>
      <c r="B301" t="s">
        <v>6565</v>
      </c>
    </row>
    <row r="302" spans="1:2">
      <c r="A302" t="s">
        <v>6563</v>
      </c>
      <c r="B302" t="s">
        <v>6564</v>
      </c>
    </row>
    <row r="303" spans="1:2">
      <c r="A303" t="s">
        <v>6563</v>
      </c>
      <c r="B303" t="s">
        <v>6566</v>
      </c>
    </row>
    <row r="304" spans="1:2">
      <c r="A304" t="s">
        <v>10216</v>
      </c>
      <c r="B304" t="s">
        <v>10217</v>
      </c>
    </row>
    <row r="305" spans="1:2">
      <c r="A305" t="s">
        <v>11314</v>
      </c>
      <c r="B305" t="s">
        <v>11316</v>
      </c>
    </row>
    <row r="306" spans="1:2">
      <c r="A306" t="s">
        <v>11328</v>
      </c>
      <c r="B306" t="s">
        <v>11329</v>
      </c>
    </row>
    <row r="307" spans="1:2">
      <c r="A307" t="s">
        <v>11311</v>
      </c>
      <c r="B307" t="s">
        <v>11312</v>
      </c>
    </row>
    <row r="308" spans="1:2">
      <c r="A308" t="s">
        <v>11287</v>
      </c>
      <c r="B308" t="s">
        <v>11288</v>
      </c>
    </row>
    <row r="309" spans="1:2">
      <c r="A309" t="s">
        <v>5459</v>
      </c>
      <c r="B309" t="s">
        <v>5461</v>
      </c>
    </row>
    <row r="310" spans="1:2">
      <c r="A310" t="s">
        <v>11311</v>
      </c>
      <c r="B310" t="s">
        <v>11313</v>
      </c>
    </row>
    <row r="311" spans="1:2">
      <c r="A311" t="s">
        <v>11311</v>
      </c>
      <c r="B311" t="s">
        <v>11313</v>
      </c>
    </row>
    <row r="312" spans="1:2">
      <c r="A312" t="s">
        <v>11314</v>
      </c>
      <c r="B312" t="s">
        <v>11315</v>
      </c>
    </row>
    <row r="313" spans="1:2">
      <c r="A313" t="s">
        <v>11314</v>
      </c>
      <c r="B313" t="s">
        <v>11315</v>
      </c>
    </row>
    <row r="314" spans="1:2">
      <c r="A314" t="s">
        <v>11328</v>
      </c>
      <c r="B314" t="s">
        <v>11330</v>
      </c>
    </row>
    <row r="315" spans="1:2">
      <c r="A315" t="s">
        <v>11328</v>
      </c>
      <c r="B315" t="s">
        <v>11331</v>
      </c>
    </row>
    <row r="316" spans="1:2">
      <c r="A316" t="s">
        <v>8079</v>
      </c>
      <c r="B316" t="s">
        <v>8080</v>
      </c>
    </row>
    <row r="317" spans="1:2">
      <c r="A317" t="s">
        <v>11287</v>
      </c>
      <c r="B317" t="s">
        <v>11289</v>
      </c>
    </row>
    <row r="318" spans="1:2">
      <c r="A318" t="s">
        <v>11287</v>
      </c>
      <c r="B318" t="s">
        <v>11289</v>
      </c>
    </row>
    <row r="319" spans="1:2">
      <c r="A319" t="s">
        <v>12543</v>
      </c>
      <c r="B319" t="s">
        <v>12544</v>
      </c>
    </row>
    <row r="320" spans="1:2">
      <c r="A320" t="s">
        <v>9084</v>
      </c>
      <c r="B320" t="s">
        <v>9085</v>
      </c>
    </row>
    <row r="321" spans="1:2">
      <c r="A321" t="s">
        <v>10416</v>
      </c>
      <c r="B321" t="s">
        <v>10417</v>
      </c>
    </row>
    <row r="322" spans="1:2">
      <c r="A322" t="s">
        <v>4774</v>
      </c>
      <c r="B322" t="s">
        <v>4775</v>
      </c>
    </row>
    <row r="323" spans="1:2">
      <c r="A323" t="s">
        <v>10416</v>
      </c>
      <c r="B323" t="s">
        <v>10418</v>
      </c>
    </row>
    <row r="324" spans="1:2">
      <c r="A324" t="s">
        <v>4634</v>
      </c>
      <c r="B324" t="s">
        <v>3274</v>
      </c>
    </row>
    <row r="325" spans="1:2">
      <c r="A325" t="s">
        <v>6077</v>
      </c>
      <c r="B325" t="s">
        <v>6078</v>
      </c>
    </row>
    <row r="326" spans="1:2">
      <c r="A326" t="s">
        <v>9082</v>
      </c>
      <c r="B326" t="s">
        <v>9083</v>
      </c>
    </row>
    <row r="327" spans="1:2">
      <c r="A327" t="s">
        <v>3919</v>
      </c>
      <c r="B327" t="s">
        <v>3920</v>
      </c>
    </row>
    <row r="328" spans="1:2">
      <c r="A328" t="s">
        <v>8184</v>
      </c>
      <c r="B328" t="s">
        <v>8187</v>
      </c>
    </row>
    <row r="329" spans="1:2">
      <c r="A329" t="s">
        <v>8184</v>
      </c>
      <c r="B329" t="s">
        <v>8185</v>
      </c>
    </row>
    <row r="330" spans="1:2">
      <c r="A330" t="s">
        <v>8184</v>
      </c>
      <c r="B330" t="s">
        <v>8186</v>
      </c>
    </row>
    <row r="331" spans="1:2">
      <c r="A331" t="s">
        <v>8330</v>
      </c>
      <c r="B331" t="s">
        <v>8331</v>
      </c>
    </row>
    <row r="332" spans="1:2">
      <c r="A332" t="s">
        <v>13231</v>
      </c>
      <c r="B332" t="s">
        <v>13232</v>
      </c>
    </row>
    <row r="333" spans="1:2">
      <c r="A333" t="s">
        <v>4673</v>
      </c>
      <c r="B333" t="s">
        <v>14180</v>
      </c>
    </row>
    <row r="334" spans="1:2">
      <c r="A334" t="s">
        <v>7620</v>
      </c>
      <c r="B334" t="s">
        <v>7621</v>
      </c>
    </row>
    <row r="335" spans="1:2">
      <c r="A335" t="s">
        <v>7332</v>
      </c>
      <c r="B335" t="s">
        <v>7333</v>
      </c>
    </row>
    <row r="336" spans="1:2">
      <c r="A336" t="s">
        <v>7332</v>
      </c>
      <c r="B336" t="s">
        <v>7334</v>
      </c>
    </row>
    <row r="337" spans="1:2">
      <c r="A337" t="s">
        <v>8816</v>
      </c>
      <c r="B337" t="s">
        <v>8817</v>
      </c>
    </row>
    <row r="338" spans="1:2">
      <c r="A338" t="s">
        <v>12950</v>
      </c>
      <c r="B338" t="s">
        <v>12951</v>
      </c>
    </row>
    <row r="339" spans="1:2">
      <c r="A339" t="s">
        <v>11650</v>
      </c>
      <c r="B339" t="s">
        <v>11651</v>
      </c>
    </row>
    <row r="340" spans="1:2">
      <c r="A340" t="s">
        <v>10563</v>
      </c>
      <c r="B340" t="s">
        <v>10564</v>
      </c>
    </row>
    <row r="341" spans="1:2">
      <c r="A341" t="s">
        <v>10563</v>
      </c>
      <c r="B341" t="s">
        <v>10565</v>
      </c>
    </row>
    <row r="342" spans="1:2">
      <c r="A342" t="s">
        <v>8664</v>
      </c>
      <c r="B342" t="s">
        <v>8665</v>
      </c>
    </row>
    <row r="343" spans="1:2">
      <c r="A343" t="s">
        <v>4554</v>
      </c>
      <c r="B343" t="s">
        <v>4555</v>
      </c>
    </row>
    <row r="344" spans="1:2">
      <c r="A344" t="s">
        <v>4585</v>
      </c>
      <c r="B344" t="s">
        <v>4586</v>
      </c>
    </row>
    <row r="345" spans="1:2">
      <c r="A345" t="s">
        <v>13204</v>
      </c>
      <c r="B345" t="s">
        <v>13205</v>
      </c>
    </row>
    <row r="346" spans="1:2">
      <c r="A346" t="s">
        <v>10231</v>
      </c>
      <c r="B346" t="s">
        <v>10232</v>
      </c>
    </row>
    <row r="347" spans="1:2">
      <c r="A347" t="s">
        <v>10231</v>
      </c>
      <c r="B347" t="s">
        <v>10233</v>
      </c>
    </row>
    <row r="348" spans="1:2">
      <c r="A348" t="s">
        <v>10231</v>
      </c>
      <c r="B348" t="s">
        <v>10233</v>
      </c>
    </row>
    <row r="349" spans="1:2">
      <c r="A349" t="s">
        <v>7962</v>
      </c>
      <c r="B349" t="s">
        <v>7963</v>
      </c>
    </row>
    <row r="350" spans="1:2">
      <c r="A350" t="s">
        <v>7999</v>
      </c>
      <c r="B350" t="s">
        <v>8001</v>
      </c>
    </row>
    <row r="351" spans="1:2">
      <c r="A351" t="s">
        <v>12046</v>
      </c>
      <c r="B351" t="s">
        <v>12047</v>
      </c>
    </row>
    <row r="352" spans="1:2">
      <c r="A352" t="s">
        <v>10809</v>
      </c>
      <c r="B352" t="s">
        <v>10810</v>
      </c>
    </row>
    <row r="353" spans="1:2">
      <c r="A353" t="s">
        <v>11235</v>
      </c>
      <c r="B353" t="s">
        <v>11236</v>
      </c>
    </row>
    <row r="354" spans="1:2">
      <c r="A354" t="s">
        <v>5584</v>
      </c>
      <c r="B354" t="s">
        <v>14197</v>
      </c>
    </row>
    <row r="355" spans="1:2">
      <c r="A355" t="s">
        <v>9214</v>
      </c>
      <c r="B355" t="s">
        <v>9215</v>
      </c>
    </row>
    <row r="356" spans="1:2">
      <c r="A356" t="s">
        <v>10896</v>
      </c>
      <c r="B356" t="s">
        <v>10897</v>
      </c>
    </row>
    <row r="357" spans="1:2">
      <c r="A357" t="s">
        <v>3455</v>
      </c>
      <c r="B357" t="s">
        <v>3456</v>
      </c>
    </row>
    <row r="358" spans="1:2">
      <c r="A358" t="s">
        <v>5462</v>
      </c>
      <c r="B358" t="s">
        <v>5463</v>
      </c>
    </row>
    <row r="359" spans="1:2">
      <c r="A359" t="s">
        <v>13208</v>
      </c>
      <c r="B359" t="s">
        <v>13209</v>
      </c>
    </row>
    <row r="360" spans="1:2">
      <c r="A360" t="s">
        <v>3469</v>
      </c>
      <c r="B360" t="s">
        <v>3470</v>
      </c>
    </row>
    <row r="361" spans="1:2">
      <c r="A361" t="s">
        <v>4728</v>
      </c>
      <c r="B361" t="s">
        <v>4729</v>
      </c>
    </row>
    <row r="362" spans="1:2">
      <c r="A362" t="s">
        <v>7130</v>
      </c>
      <c r="B362" t="s">
        <v>7131</v>
      </c>
    </row>
    <row r="363" spans="1:2">
      <c r="A363" t="s">
        <v>7208</v>
      </c>
      <c r="B363" t="s">
        <v>7209</v>
      </c>
    </row>
    <row r="364" spans="1:2">
      <c r="A364" t="s">
        <v>12431</v>
      </c>
      <c r="B364" t="s">
        <v>12432</v>
      </c>
    </row>
    <row r="365" spans="1:2">
      <c r="A365" t="s">
        <v>5773</v>
      </c>
      <c r="B365" t="s">
        <v>5774</v>
      </c>
    </row>
    <row r="366" spans="1:2">
      <c r="A366" t="s">
        <v>5794</v>
      </c>
      <c r="B366" t="s">
        <v>5795</v>
      </c>
    </row>
    <row r="367" spans="1:2">
      <c r="A367" t="s">
        <v>6079</v>
      </c>
      <c r="B367" t="s">
        <v>6080</v>
      </c>
    </row>
    <row r="368" spans="1:2">
      <c r="A368" t="s">
        <v>10257</v>
      </c>
      <c r="B368" t="s">
        <v>10260</v>
      </c>
    </row>
    <row r="369" spans="1:2">
      <c r="A369" t="s">
        <v>7407</v>
      </c>
      <c r="B369" t="s">
        <v>1832</v>
      </c>
    </row>
    <row r="370" spans="1:2">
      <c r="A370" t="s">
        <v>10867</v>
      </c>
      <c r="B370" t="s">
        <v>10868</v>
      </c>
    </row>
    <row r="371" spans="1:2">
      <c r="A371" t="s">
        <v>5987</v>
      </c>
      <c r="B371" t="s">
        <v>5988</v>
      </c>
    </row>
    <row r="372" spans="1:2">
      <c r="A372" t="s">
        <v>9355</v>
      </c>
      <c r="B372" t="s">
        <v>9356</v>
      </c>
    </row>
    <row r="373" spans="1:2">
      <c r="A373" t="s">
        <v>11168</v>
      </c>
      <c r="B373" t="s">
        <v>11170</v>
      </c>
    </row>
    <row r="374" spans="1:2">
      <c r="A374" t="s">
        <v>9607</v>
      </c>
      <c r="B374" t="s">
        <v>9609</v>
      </c>
    </row>
    <row r="375" spans="1:2">
      <c r="A375" t="s">
        <v>9610</v>
      </c>
      <c r="B375" t="s">
        <v>9612</v>
      </c>
    </row>
    <row r="376" spans="1:2">
      <c r="A376" t="s">
        <v>4619</v>
      </c>
      <c r="B376" t="s">
        <v>4620</v>
      </c>
    </row>
    <row r="377" spans="1:2">
      <c r="A377" t="s">
        <v>5818</v>
      </c>
      <c r="B377" t="s">
        <v>5819</v>
      </c>
    </row>
    <row r="378" spans="1:2">
      <c r="A378" t="s">
        <v>10682</v>
      </c>
      <c r="B378" t="s">
        <v>10684</v>
      </c>
    </row>
    <row r="379" spans="1:2">
      <c r="A379" t="s">
        <v>10257</v>
      </c>
      <c r="B379" t="s">
        <v>10259</v>
      </c>
    </row>
    <row r="380" spans="1:2">
      <c r="A380" t="s">
        <v>12581</v>
      </c>
      <c r="B380" t="s">
        <v>12582</v>
      </c>
    </row>
    <row r="381" spans="1:2">
      <c r="A381" t="s">
        <v>10257</v>
      </c>
      <c r="B381" t="s">
        <v>10258</v>
      </c>
    </row>
    <row r="382" spans="1:2">
      <c r="A382" t="s">
        <v>13092</v>
      </c>
      <c r="B382" t="s">
        <v>13093</v>
      </c>
    </row>
    <row r="383" spans="1:2">
      <c r="A383" t="s">
        <v>13102</v>
      </c>
      <c r="B383" t="s">
        <v>13103</v>
      </c>
    </row>
    <row r="384" spans="1:2">
      <c r="A384" t="s">
        <v>13438</v>
      </c>
      <c r="B384" t="s">
        <v>13439</v>
      </c>
    </row>
    <row r="385" spans="1:2">
      <c r="A385" t="s">
        <v>11168</v>
      </c>
      <c r="B385" t="s">
        <v>11169</v>
      </c>
    </row>
    <row r="386" spans="1:2">
      <c r="A386" t="s">
        <v>6081</v>
      </c>
      <c r="B386" t="s">
        <v>6082</v>
      </c>
    </row>
    <row r="387" spans="1:2">
      <c r="A387" t="s">
        <v>3457</v>
      </c>
      <c r="B387" t="s">
        <v>3458</v>
      </c>
    </row>
    <row r="388" spans="1:2">
      <c r="A388" t="s">
        <v>9092</v>
      </c>
      <c r="B388" t="s">
        <v>9093</v>
      </c>
    </row>
    <row r="389" spans="1:2">
      <c r="A389" t="s">
        <v>9092</v>
      </c>
      <c r="B389" t="s">
        <v>9093</v>
      </c>
    </row>
    <row r="390" spans="1:2">
      <c r="A390" t="s">
        <v>5100</v>
      </c>
      <c r="B390" t="s">
        <v>5101</v>
      </c>
    </row>
    <row r="391" spans="1:2">
      <c r="A391" t="s">
        <v>4817</v>
      </c>
      <c r="B391" t="s">
        <v>4818</v>
      </c>
    </row>
    <row r="392" spans="1:2">
      <c r="A392" t="s">
        <v>6775</v>
      </c>
      <c r="B392" t="s">
        <v>6776</v>
      </c>
    </row>
    <row r="393" spans="1:2">
      <c r="A393" t="s">
        <v>13139</v>
      </c>
      <c r="B393" t="s">
        <v>13140</v>
      </c>
    </row>
    <row r="394" spans="1:2">
      <c r="A394" t="s">
        <v>12439</v>
      </c>
      <c r="B394" t="s">
        <v>12440</v>
      </c>
    </row>
    <row r="395" spans="1:2">
      <c r="A395" t="s">
        <v>12952</v>
      </c>
      <c r="B395" t="s">
        <v>12953</v>
      </c>
    </row>
    <row r="396" spans="1:2">
      <c r="A396" t="s">
        <v>9979</v>
      </c>
      <c r="B396" t="s">
        <v>14260</v>
      </c>
    </row>
    <row r="397" spans="1:2">
      <c r="A397" t="s">
        <v>7072</v>
      </c>
      <c r="B397" t="s">
        <v>7073</v>
      </c>
    </row>
    <row r="398" spans="1:2">
      <c r="A398" t="s">
        <v>12667</v>
      </c>
      <c r="B398" t="s">
        <v>12668</v>
      </c>
    </row>
    <row r="399" spans="1:2">
      <c r="A399" t="s">
        <v>7140</v>
      </c>
      <c r="B399" t="s">
        <v>7141</v>
      </c>
    </row>
    <row r="400" spans="1:2">
      <c r="A400" t="s">
        <v>12050</v>
      </c>
      <c r="B400" t="s">
        <v>12051</v>
      </c>
    </row>
    <row r="401" spans="1:2">
      <c r="A401" t="s">
        <v>5438</v>
      </c>
      <c r="B401" t="s">
        <v>5439</v>
      </c>
    </row>
    <row r="402" spans="1:2">
      <c r="A402" t="s">
        <v>11450</v>
      </c>
      <c r="B402" t="s">
        <v>11451</v>
      </c>
    </row>
    <row r="403" spans="1:2">
      <c r="A403" t="s">
        <v>7460</v>
      </c>
      <c r="B403" t="s">
        <v>7461</v>
      </c>
    </row>
    <row r="404" spans="1:2">
      <c r="A404" t="s">
        <v>12359</v>
      </c>
      <c r="B404" t="s">
        <v>12360</v>
      </c>
    </row>
    <row r="405" spans="1:2">
      <c r="A405" t="s">
        <v>10819</v>
      </c>
      <c r="B405" t="s">
        <v>10820</v>
      </c>
    </row>
    <row r="406" spans="1:2">
      <c r="A406" t="s">
        <v>7051</v>
      </c>
      <c r="B406" t="s">
        <v>14224</v>
      </c>
    </row>
    <row r="407" spans="1:2">
      <c r="A407" t="s">
        <v>4098</v>
      </c>
      <c r="B407" t="s">
        <v>4099</v>
      </c>
    </row>
    <row r="408" spans="1:2">
      <c r="A408" t="s">
        <v>11347</v>
      </c>
      <c r="B408" t="s">
        <v>4099</v>
      </c>
    </row>
    <row r="409" spans="1:2">
      <c r="A409" t="s">
        <v>3335</v>
      </c>
      <c r="B409" t="s">
        <v>3336</v>
      </c>
    </row>
    <row r="410" spans="1:2">
      <c r="A410" t="s">
        <v>5402</v>
      </c>
      <c r="B410" t="s">
        <v>5403</v>
      </c>
    </row>
    <row r="411" spans="1:2">
      <c r="A411" t="s">
        <v>11245</v>
      </c>
      <c r="B411" t="s">
        <v>5403</v>
      </c>
    </row>
    <row r="412" spans="1:2">
      <c r="A412" t="s">
        <v>8062</v>
      </c>
      <c r="B412" t="s">
        <v>8063</v>
      </c>
    </row>
    <row r="413" spans="1:2">
      <c r="A413" t="s">
        <v>6445</v>
      </c>
      <c r="B413" t="s">
        <v>6446</v>
      </c>
    </row>
    <row r="414" spans="1:2">
      <c r="A414" t="s">
        <v>11227</v>
      </c>
      <c r="B414" t="s">
        <v>11228</v>
      </c>
    </row>
    <row r="415" spans="1:2">
      <c r="A415" t="s">
        <v>9373</v>
      </c>
      <c r="B415" t="s">
        <v>9374</v>
      </c>
    </row>
    <row r="416" spans="1:2">
      <c r="A416" t="s">
        <v>7097</v>
      </c>
      <c r="B416" t="s">
        <v>7098</v>
      </c>
    </row>
    <row r="417" spans="1:2">
      <c r="A417" t="s">
        <v>8918</v>
      </c>
      <c r="B417" t="s">
        <v>8919</v>
      </c>
    </row>
    <row r="418" spans="1:2">
      <c r="A418" t="s">
        <v>7998</v>
      </c>
      <c r="B418" t="s">
        <v>3013</v>
      </c>
    </row>
    <row r="419" spans="1:2">
      <c r="A419" t="s">
        <v>7998</v>
      </c>
      <c r="B419" t="s">
        <v>3013</v>
      </c>
    </row>
    <row r="420" spans="1:2">
      <c r="A420" t="s">
        <v>7998</v>
      </c>
      <c r="B420" t="s">
        <v>3013</v>
      </c>
    </row>
    <row r="421" spans="1:2">
      <c r="A421" t="s">
        <v>3673</v>
      </c>
      <c r="B421" t="s">
        <v>3674</v>
      </c>
    </row>
    <row r="422" spans="1:2">
      <c r="A422" t="s">
        <v>7452</v>
      </c>
      <c r="B422" t="s">
        <v>7453</v>
      </c>
    </row>
    <row r="423" spans="1:2">
      <c r="A423" t="s">
        <v>11010</v>
      </c>
      <c r="B423" t="s">
        <v>11012</v>
      </c>
    </row>
    <row r="424" spans="1:2">
      <c r="A424" t="s">
        <v>11010</v>
      </c>
      <c r="B424" t="s">
        <v>11011</v>
      </c>
    </row>
    <row r="425" spans="1:2">
      <c r="A425" t="s">
        <v>5472</v>
      </c>
      <c r="B425" t="s">
        <v>5473</v>
      </c>
    </row>
    <row r="426" spans="1:2">
      <c r="A426" t="s">
        <v>5470</v>
      </c>
      <c r="B426" t="s">
        <v>5471</v>
      </c>
    </row>
    <row r="427" spans="1:2">
      <c r="A427" t="s">
        <v>10779</v>
      </c>
      <c r="B427" t="s">
        <v>10780</v>
      </c>
    </row>
    <row r="428" spans="1:2">
      <c r="A428" t="s">
        <v>5414</v>
      </c>
      <c r="B428" t="s">
        <v>5415</v>
      </c>
    </row>
    <row r="429" spans="1:2">
      <c r="A429" t="s">
        <v>5422</v>
      </c>
      <c r="B429" t="s">
        <v>5423</v>
      </c>
    </row>
    <row r="430" spans="1:2">
      <c r="A430" t="s">
        <v>7531</v>
      </c>
      <c r="B430" t="s">
        <v>7532</v>
      </c>
    </row>
    <row r="431" spans="1:2">
      <c r="A431" t="s">
        <v>4621</v>
      </c>
      <c r="B431" t="s">
        <v>4622</v>
      </c>
    </row>
    <row r="432" spans="1:2">
      <c r="A432" t="s">
        <v>4158</v>
      </c>
      <c r="B432" t="s">
        <v>4159</v>
      </c>
    </row>
    <row r="433" spans="1:2">
      <c r="A433" t="s">
        <v>4776</v>
      </c>
      <c r="B433" t="s">
        <v>4777</v>
      </c>
    </row>
    <row r="434" spans="1:2">
      <c r="A434" t="s">
        <v>9945</v>
      </c>
      <c r="B434" t="s">
        <v>9946</v>
      </c>
    </row>
    <row r="435" spans="1:2">
      <c r="A435" t="s">
        <v>9951</v>
      </c>
      <c r="B435" t="s">
        <v>9952</v>
      </c>
    </row>
    <row r="436" spans="1:2">
      <c r="A436" t="s">
        <v>6709</v>
      </c>
      <c r="B436" t="s">
        <v>6710</v>
      </c>
    </row>
    <row r="437" spans="1:2">
      <c r="A437" t="s">
        <v>4146</v>
      </c>
      <c r="B437" t="s">
        <v>4147</v>
      </c>
    </row>
    <row r="438" spans="1:2">
      <c r="A438" t="s">
        <v>8049</v>
      </c>
      <c r="B438" t="s">
        <v>8050</v>
      </c>
    </row>
    <row r="439" spans="1:2">
      <c r="A439" t="s">
        <v>9512</v>
      </c>
      <c r="B439" t="s">
        <v>9513</v>
      </c>
    </row>
    <row r="440" spans="1:2">
      <c r="A440" t="s">
        <v>9512</v>
      </c>
      <c r="B440" t="s">
        <v>9513</v>
      </c>
    </row>
    <row r="441" spans="1:2">
      <c r="A441" t="s">
        <v>6588</v>
      </c>
      <c r="B441" t="s">
        <v>6589</v>
      </c>
    </row>
    <row r="442" spans="1:2">
      <c r="A442" t="s">
        <v>13386</v>
      </c>
      <c r="B442" t="s">
        <v>13387</v>
      </c>
    </row>
    <row r="443" spans="1:2">
      <c r="A443" t="s">
        <v>13386</v>
      </c>
      <c r="B443" t="s">
        <v>13387</v>
      </c>
    </row>
    <row r="444" spans="1:2">
      <c r="A444" t="s">
        <v>8003</v>
      </c>
      <c r="B444" t="s">
        <v>8006</v>
      </c>
    </row>
    <row r="445" spans="1:2">
      <c r="A445" t="s">
        <v>8003</v>
      </c>
      <c r="B445" t="s">
        <v>8004</v>
      </c>
    </row>
    <row r="446" spans="1:2">
      <c r="A446" t="s">
        <v>8003</v>
      </c>
      <c r="B446" t="s">
        <v>8005</v>
      </c>
    </row>
    <row r="447" spans="1:2">
      <c r="A447" t="s">
        <v>11278</v>
      </c>
      <c r="B447" t="s">
        <v>11280</v>
      </c>
    </row>
    <row r="448" spans="1:2">
      <c r="A448" t="s">
        <v>11278</v>
      </c>
      <c r="B448" t="s">
        <v>11280</v>
      </c>
    </row>
    <row r="449" spans="1:2">
      <c r="A449" t="s">
        <v>5790</v>
      </c>
      <c r="B449" t="s">
        <v>5791</v>
      </c>
    </row>
    <row r="450" spans="1:2">
      <c r="A450" t="s">
        <v>8584</v>
      </c>
      <c r="B450" t="s">
        <v>8585</v>
      </c>
    </row>
    <row r="451" spans="1:2">
      <c r="A451" t="s">
        <v>10119</v>
      </c>
      <c r="B451" t="s">
        <v>2699</v>
      </c>
    </row>
    <row r="452" spans="1:2">
      <c r="A452" t="s">
        <v>5903</v>
      </c>
      <c r="B452" t="s">
        <v>5904</v>
      </c>
    </row>
    <row r="453" spans="1:2">
      <c r="A453" t="s">
        <v>9094</v>
      </c>
      <c r="B453" t="s">
        <v>9095</v>
      </c>
    </row>
    <row r="454" spans="1:2">
      <c r="A454" t="s">
        <v>9094</v>
      </c>
      <c r="B454" t="s">
        <v>9095</v>
      </c>
    </row>
    <row r="455" spans="1:2">
      <c r="A455" t="s">
        <v>10369</v>
      </c>
      <c r="B455" t="s">
        <v>10370</v>
      </c>
    </row>
    <row r="456" spans="1:2">
      <c r="A456" t="s">
        <v>10369</v>
      </c>
      <c r="B456" t="s">
        <v>10370</v>
      </c>
    </row>
    <row r="457" spans="1:2">
      <c r="A457" t="s">
        <v>10033</v>
      </c>
      <c r="B457" t="s">
        <v>10034</v>
      </c>
    </row>
    <row r="458" spans="1:2">
      <c r="A458" t="s">
        <v>10033</v>
      </c>
      <c r="B458" t="s">
        <v>10034</v>
      </c>
    </row>
    <row r="459" spans="1:2">
      <c r="A459" t="s">
        <v>3590</v>
      </c>
      <c r="B459" t="s">
        <v>3591</v>
      </c>
    </row>
    <row r="460" spans="1:2">
      <c r="A460" t="s">
        <v>7220</v>
      </c>
      <c r="B460" t="s">
        <v>7221</v>
      </c>
    </row>
    <row r="461" spans="1:2">
      <c r="A461" t="s">
        <v>10539</v>
      </c>
      <c r="B461" t="s">
        <v>10541</v>
      </c>
    </row>
    <row r="462" spans="1:2">
      <c r="A462" t="s">
        <v>14128</v>
      </c>
      <c r="B462" t="s">
        <v>14203</v>
      </c>
    </row>
    <row r="463" spans="1:2">
      <c r="A463" t="s">
        <v>10722</v>
      </c>
      <c r="B463" t="s">
        <v>10723</v>
      </c>
    </row>
    <row r="464" spans="1:2">
      <c r="A464" t="s">
        <v>7488</v>
      </c>
      <c r="B464" t="s">
        <v>7489</v>
      </c>
    </row>
    <row r="465" spans="1:2">
      <c r="A465" t="s">
        <v>5826</v>
      </c>
      <c r="B465" t="s">
        <v>5827</v>
      </c>
    </row>
    <row r="466" spans="1:2">
      <c r="A466" t="s">
        <v>5538</v>
      </c>
      <c r="B466" t="s">
        <v>5539</v>
      </c>
    </row>
    <row r="467" spans="1:2">
      <c r="A467" t="s">
        <v>12766</v>
      </c>
      <c r="B467" t="s">
        <v>12767</v>
      </c>
    </row>
    <row r="468" spans="1:2">
      <c r="A468" t="s">
        <v>5098</v>
      </c>
      <c r="B468" t="s">
        <v>14194</v>
      </c>
    </row>
    <row r="469" spans="1:2">
      <c r="A469" t="s">
        <v>11964</v>
      </c>
      <c r="B469" t="s">
        <v>11965</v>
      </c>
    </row>
    <row r="470" spans="1:2">
      <c r="A470" t="s">
        <v>10209</v>
      </c>
      <c r="B470" t="s">
        <v>10210</v>
      </c>
    </row>
    <row r="471" spans="1:2">
      <c r="A471" t="s">
        <v>10209</v>
      </c>
      <c r="B471" t="s">
        <v>10211</v>
      </c>
    </row>
    <row r="472" spans="1:2">
      <c r="A472" t="s">
        <v>10209</v>
      </c>
      <c r="B472" t="s">
        <v>10212</v>
      </c>
    </row>
    <row r="473" spans="1:2">
      <c r="A473" t="s">
        <v>12545</v>
      </c>
      <c r="B473" t="s">
        <v>12546</v>
      </c>
    </row>
    <row r="474" spans="1:2">
      <c r="A474" t="s">
        <v>9322</v>
      </c>
      <c r="B474" t="s">
        <v>14252</v>
      </c>
    </row>
    <row r="475" spans="1:2">
      <c r="A475" t="s">
        <v>10807</v>
      </c>
      <c r="B475" t="s">
        <v>10808</v>
      </c>
    </row>
    <row r="476" spans="1:2">
      <c r="A476" t="s">
        <v>10174</v>
      </c>
      <c r="B476" t="s">
        <v>10175</v>
      </c>
    </row>
    <row r="477" spans="1:2">
      <c r="A477" t="s">
        <v>7525</v>
      </c>
      <c r="B477" t="s">
        <v>7526</v>
      </c>
    </row>
    <row r="478" spans="1:2">
      <c r="A478" t="s">
        <v>8730</v>
      </c>
      <c r="B478" t="s">
        <v>8731</v>
      </c>
    </row>
    <row r="479" spans="1:2">
      <c r="A479" t="s">
        <v>10615</v>
      </c>
      <c r="B479" t="s">
        <v>10616</v>
      </c>
    </row>
    <row r="480" spans="1:2">
      <c r="A480" t="s">
        <v>10615</v>
      </c>
      <c r="B480" t="s">
        <v>10617</v>
      </c>
    </row>
    <row r="481" spans="1:2">
      <c r="A481" t="s">
        <v>7192</v>
      </c>
      <c r="B481" t="s">
        <v>7193</v>
      </c>
    </row>
    <row r="482" spans="1:2">
      <c r="A482" t="s">
        <v>7180</v>
      </c>
      <c r="B482" t="s">
        <v>7181</v>
      </c>
    </row>
    <row r="483" spans="1:2">
      <c r="A483" t="s">
        <v>8840</v>
      </c>
      <c r="B483" t="s">
        <v>8841</v>
      </c>
    </row>
    <row r="484" spans="1:2">
      <c r="A484" t="s">
        <v>5210</v>
      </c>
      <c r="B484" t="s">
        <v>5211</v>
      </c>
    </row>
    <row r="485" spans="1:2">
      <c r="A485" t="s">
        <v>5315</v>
      </c>
      <c r="B485" t="s">
        <v>5316</v>
      </c>
    </row>
    <row r="486" spans="1:2">
      <c r="A486" t="s">
        <v>8065</v>
      </c>
      <c r="B486" t="s">
        <v>8066</v>
      </c>
    </row>
    <row r="487" spans="1:2">
      <c r="A487" t="s">
        <v>5696</v>
      </c>
      <c r="B487" t="s">
        <v>5697</v>
      </c>
    </row>
    <row r="488" spans="1:2">
      <c r="A488" t="s">
        <v>13295</v>
      </c>
      <c r="B488" t="s">
        <v>13296</v>
      </c>
    </row>
    <row r="489" spans="1:2">
      <c r="A489" t="s">
        <v>9629</v>
      </c>
      <c r="B489" t="s">
        <v>9631</v>
      </c>
    </row>
    <row r="490" spans="1:2">
      <c r="A490" t="s">
        <v>8065</v>
      </c>
      <c r="B490" t="s">
        <v>8067</v>
      </c>
    </row>
    <row r="491" spans="1:2">
      <c r="A491" t="s">
        <v>7781</v>
      </c>
      <c r="B491" t="s">
        <v>7782</v>
      </c>
    </row>
    <row r="492" spans="1:2">
      <c r="A492" t="s">
        <v>3701</v>
      </c>
      <c r="B492" t="s">
        <v>3702</v>
      </c>
    </row>
    <row r="493" spans="1:2">
      <c r="A493" t="s">
        <v>7124</v>
      </c>
      <c r="B493" t="s">
        <v>7125</v>
      </c>
    </row>
    <row r="494" spans="1:2">
      <c r="A494" t="s">
        <v>8592</v>
      </c>
      <c r="B494" t="s">
        <v>8593</v>
      </c>
    </row>
    <row r="495" spans="1:2">
      <c r="A495" t="s">
        <v>13243</v>
      </c>
      <c r="B495" t="s">
        <v>13244</v>
      </c>
    </row>
    <row r="496" spans="1:2">
      <c r="A496" t="s">
        <v>13341</v>
      </c>
      <c r="B496" t="s">
        <v>13342</v>
      </c>
    </row>
    <row r="497" spans="1:2">
      <c r="A497" t="s">
        <v>13301</v>
      </c>
      <c r="B497" t="s">
        <v>13302</v>
      </c>
    </row>
    <row r="498" spans="1:2">
      <c r="A498" t="s">
        <v>13245</v>
      </c>
      <c r="B498" t="s">
        <v>13246</v>
      </c>
    </row>
    <row r="499" spans="1:2">
      <c r="A499" t="s">
        <v>10869</v>
      </c>
      <c r="B499" t="s">
        <v>10870</v>
      </c>
    </row>
    <row r="500" spans="1:2">
      <c r="A500" t="s">
        <v>6842</v>
      </c>
      <c r="B500" t="s">
        <v>6843</v>
      </c>
    </row>
    <row r="501" spans="1:2">
      <c r="A501" t="s">
        <v>5529</v>
      </c>
      <c r="B501" t="s">
        <v>5530</v>
      </c>
    </row>
    <row r="502" spans="1:2">
      <c r="A502" t="s">
        <v>3357</v>
      </c>
      <c r="B502" t="s">
        <v>3358</v>
      </c>
    </row>
    <row r="503" spans="1:2">
      <c r="A503" t="s">
        <v>3357</v>
      </c>
      <c r="B503" t="s">
        <v>3358</v>
      </c>
    </row>
    <row r="504" spans="1:2">
      <c r="A504" t="s">
        <v>5083</v>
      </c>
      <c r="B504" t="s">
        <v>1805</v>
      </c>
    </row>
    <row r="505" spans="1:2">
      <c r="A505" t="s">
        <v>3379</v>
      </c>
      <c r="B505" t="s">
        <v>3380</v>
      </c>
    </row>
    <row r="506" spans="1:2">
      <c r="A506" t="s">
        <v>3379</v>
      </c>
      <c r="B506" t="s">
        <v>3380</v>
      </c>
    </row>
    <row r="507" spans="1:2">
      <c r="A507" t="s">
        <v>8181</v>
      </c>
      <c r="B507" t="s">
        <v>8183</v>
      </c>
    </row>
    <row r="508" spans="1:2">
      <c r="A508" t="s">
        <v>8181</v>
      </c>
      <c r="B508" t="s">
        <v>8183</v>
      </c>
    </row>
    <row r="509" spans="1:2">
      <c r="A509" t="s">
        <v>4882</v>
      </c>
      <c r="B509" t="s">
        <v>4884</v>
      </c>
    </row>
    <row r="510" spans="1:2">
      <c r="A510" t="s">
        <v>6658</v>
      </c>
      <c r="B510" t="s">
        <v>6659</v>
      </c>
    </row>
    <row r="511" spans="1:2">
      <c r="A511" t="s">
        <v>3851</v>
      </c>
      <c r="B511" t="s">
        <v>3852</v>
      </c>
    </row>
    <row r="512" spans="1:2">
      <c r="A512" t="s">
        <v>7144</v>
      </c>
      <c r="B512" t="s">
        <v>7145</v>
      </c>
    </row>
    <row r="513" spans="1:2">
      <c r="A513" t="s">
        <v>3369</v>
      </c>
      <c r="B513" t="s">
        <v>3370</v>
      </c>
    </row>
    <row r="514" spans="1:2">
      <c r="A514" t="s">
        <v>3369</v>
      </c>
      <c r="B514" t="s">
        <v>3370</v>
      </c>
    </row>
    <row r="515" spans="1:2">
      <c r="A515" t="s">
        <v>10086</v>
      </c>
      <c r="B515" t="s">
        <v>10087</v>
      </c>
    </row>
    <row r="516" spans="1:2">
      <c r="A516" t="s">
        <v>9316</v>
      </c>
      <c r="B516" t="s">
        <v>9317</v>
      </c>
    </row>
    <row r="517" spans="1:2">
      <c r="A517" t="s">
        <v>4208</v>
      </c>
      <c r="B517" t="s">
        <v>4209</v>
      </c>
    </row>
    <row r="518" spans="1:2">
      <c r="A518" t="s">
        <v>12096</v>
      </c>
      <c r="B518" t="s">
        <v>12097</v>
      </c>
    </row>
    <row r="519" spans="1:2">
      <c r="A519" t="s">
        <v>12096</v>
      </c>
      <c r="B519" t="s">
        <v>12098</v>
      </c>
    </row>
    <row r="520" spans="1:2">
      <c r="A520" t="s">
        <v>11332</v>
      </c>
      <c r="B520" t="s">
        <v>11333</v>
      </c>
    </row>
    <row r="521" spans="1:2">
      <c r="A521" t="s">
        <v>11332</v>
      </c>
      <c r="B521" t="s">
        <v>11333</v>
      </c>
    </row>
    <row r="522" spans="1:2">
      <c r="A522" t="s">
        <v>11290</v>
      </c>
      <c r="B522" t="s">
        <v>11293</v>
      </c>
    </row>
    <row r="523" spans="1:2">
      <c r="A523" t="s">
        <v>11290</v>
      </c>
      <c r="B523" t="s">
        <v>11292</v>
      </c>
    </row>
    <row r="524" spans="1:2">
      <c r="A524" t="s">
        <v>6995</v>
      </c>
      <c r="B524" t="s">
        <v>6996</v>
      </c>
    </row>
    <row r="525" spans="1:2">
      <c r="A525" t="s">
        <v>10106</v>
      </c>
      <c r="B525" t="s">
        <v>10107</v>
      </c>
    </row>
    <row r="526" spans="1:2">
      <c r="A526" t="s">
        <v>10106</v>
      </c>
      <c r="B526" t="s">
        <v>10107</v>
      </c>
    </row>
    <row r="527" spans="1:2">
      <c r="A527" t="s">
        <v>9745</v>
      </c>
      <c r="B527" t="s">
        <v>9746</v>
      </c>
    </row>
    <row r="528" spans="1:2">
      <c r="A528" t="s">
        <v>9753</v>
      </c>
      <c r="B528" t="s">
        <v>9754</v>
      </c>
    </row>
    <row r="529" spans="1:2">
      <c r="A529" t="s">
        <v>6640</v>
      </c>
      <c r="B529" t="s">
        <v>6641</v>
      </c>
    </row>
    <row r="530" spans="1:2">
      <c r="A530" t="s">
        <v>14144</v>
      </c>
      <c r="B530" t="s">
        <v>14248</v>
      </c>
    </row>
    <row r="531" spans="1:2">
      <c r="A531" t="s">
        <v>13023</v>
      </c>
      <c r="B531" t="s">
        <v>13024</v>
      </c>
    </row>
    <row r="532" spans="1:2">
      <c r="A532" t="s">
        <v>3653</v>
      </c>
      <c r="B532" t="s">
        <v>3654</v>
      </c>
    </row>
    <row r="533" spans="1:2">
      <c r="A533" t="s">
        <v>11953</v>
      </c>
      <c r="B533" t="s">
        <v>11954</v>
      </c>
    </row>
    <row r="534" spans="1:2">
      <c r="A534" t="s">
        <v>9673</v>
      </c>
      <c r="B534" t="s">
        <v>9674</v>
      </c>
    </row>
    <row r="535" spans="1:2">
      <c r="A535" t="s">
        <v>9673</v>
      </c>
      <c r="B535" t="s">
        <v>9674</v>
      </c>
    </row>
    <row r="536" spans="1:2">
      <c r="A536" t="s">
        <v>3655</v>
      </c>
      <c r="B536" t="s">
        <v>3656</v>
      </c>
    </row>
    <row r="537" spans="1:2">
      <c r="A537" t="s">
        <v>8530</v>
      </c>
      <c r="B537" t="s">
        <v>8531</v>
      </c>
    </row>
    <row r="538" spans="1:2">
      <c r="A538" t="s">
        <v>3943</v>
      </c>
      <c r="B538" t="s">
        <v>3944</v>
      </c>
    </row>
    <row r="539" spans="1:2">
      <c r="A539" t="s">
        <v>5512</v>
      </c>
      <c r="B539" t="s">
        <v>5513</v>
      </c>
    </row>
    <row r="540" spans="1:2">
      <c r="A540" t="s">
        <v>6931</v>
      </c>
      <c r="B540" t="s">
        <v>6932</v>
      </c>
    </row>
    <row r="541" spans="1:2">
      <c r="A541" t="s">
        <v>12565</v>
      </c>
      <c r="B541" t="s">
        <v>12566</v>
      </c>
    </row>
    <row r="542" spans="1:2">
      <c r="A542" t="s">
        <v>12349</v>
      </c>
      <c r="B542" t="s">
        <v>12350</v>
      </c>
    </row>
    <row r="543" spans="1:2">
      <c r="A543" t="s">
        <v>3399</v>
      </c>
      <c r="B543" t="s">
        <v>3400</v>
      </c>
    </row>
    <row r="544" spans="1:2">
      <c r="A544" t="s">
        <v>3399</v>
      </c>
      <c r="B544" t="s">
        <v>3400</v>
      </c>
    </row>
    <row r="545" spans="1:2">
      <c r="A545" t="s">
        <v>10618</v>
      </c>
      <c r="B545" t="s">
        <v>10619</v>
      </c>
    </row>
    <row r="546" spans="1:2">
      <c r="A546" t="s">
        <v>10618</v>
      </c>
      <c r="B546" t="s">
        <v>10620</v>
      </c>
    </row>
    <row r="547" spans="1:2">
      <c r="A547" t="s">
        <v>8984</v>
      </c>
      <c r="B547" t="s">
        <v>8985</v>
      </c>
    </row>
    <row r="548" spans="1:2">
      <c r="A548" t="s">
        <v>8594</v>
      </c>
      <c r="B548" t="s">
        <v>8595</v>
      </c>
    </row>
    <row r="549" spans="1:2">
      <c r="A549" t="s">
        <v>8634</v>
      </c>
      <c r="B549" t="s">
        <v>8635</v>
      </c>
    </row>
    <row r="550" spans="1:2">
      <c r="A550" t="s">
        <v>9437</v>
      </c>
      <c r="B550" t="s">
        <v>9438</v>
      </c>
    </row>
    <row r="551" spans="1:2">
      <c r="A551" t="s">
        <v>9437</v>
      </c>
      <c r="B551" t="s">
        <v>9438</v>
      </c>
    </row>
    <row r="552" spans="1:2">
      <c r="A552" t="s">
        <v>8103</v>
      </c>
      <c r="B552" t="s">
        <v>8104</v>
      </c>
    </row>
    <row r="553" spans="1:2">
      <c r="A553" t="s">
        <v>3929</v>
      </c>
      <c r="B553" t="s">
        <v>3930</v>
      </c>
    </row>
    <row r="554" spans="1:2">
      <c r="A554" t="s">
        <v>9279</v>
      </c>
      <c r="B554" t="s">
        <v>9280</v>
      </c>
    </row>
    <row r="555" spans="1:2">
      <c r="A555" t="s">
        <v>4468</v>
      </c>
      <c r="B555" t="s">
        <v>4469</v>
      </c>
    </row>
    <row r="556" spans="1:2">
      <c r="A556" t="s">
        <v>4468</v>
      </c>
      <c r="B556" t="s">
        <v>4470</v>
      </c>
    </row>
    <row r="557" spans="1:2">
      <c r="A557" t="s">
        <v>3389</v>
      </c>
      <c r="B557" t="s">
        <v>3390</v>
      </c>
    </row>
    <row r="558" spans="1:2">
      <c r="A558" t="s">
        <v>3389</v>
      </c>
      <c r="B558" t="s">
        <v>3390</v>
      </c>
    </row>
    <row r="559" spans="1:2">
      <c r="A559" t="s">
        <v>11962</v>
      </c>
      <c r="B559" t="s">
        <v>11963</v>
      </c>
    </row>
    <row r="560" spans="1:2">
      <c r="A560" t="s">
        <v>3784</v>
      </c>
      <c r="B560" t="s">
        <v>3785</v>
      </c>
    </row>
    <row r="561" spans="1:2">
      <c r="A561" t="s">
        <v>8738</v>
      </c>
      <c r="B561" t="s">
        <v>8739</v>
      </c>
    </row>
    <row r="562" spans="1:2">
      <c r="A562" t="s">
        <v>4503</v>
      </c>
      <c r="B562" t="s">
        <v>4504</v>
      </c>
    </row>
    <row r="563" spans="1:2">
      <c r="A563" t="s">
        <v>4503</v>
      </c>
      <c r="B563" t="s">
        <v>4505</v>
      </c>
    </row>
    <row r="564" spans="1:2">
      <c r="A564" t="s">
        <v>5424</v>
      </c>
      <c r="B564" t="s">
        <v>5425</v>
      </c>
    </row>
    <row r="565" spans="1:2">
      <c r="A565" t="s">
        <v>6467</v>
      </c>
      <c r="B565" t="s">
        <v>6468</v>
      </c>
    </row>
    <row r="566" spans="1:2">
      <c r="A566" t="s">
        <v>11886</v>
      </c>
      <c r="B566" t="s">
        <v>11887</v>
      </c>
    </row>
    <row r="567" spans="1:2">
      <c r="A567" t="s">
        <v>7835</v>
      </c>
      <c r="B567" t="s">
        <v>7836</v>
      </c>
    </row>
    <row r="568" spans="1:2">
      <c r="A568" t="s">
        <v>7835</v>
      </c>
      <c r="B568" t="s">
        <v>7837</v>
      </c>
    </row>
    <row r="569" spans="1:2">
      <c r="A569" t="s">
        <v>6883</v>
      </c>
      <c r="B569" t="s">
        <v>6884</v>
      </c>
    </row>
    <row r="570" spans="1:2">
      <c r="A570" t="s">
        <v>3935</v>
      </c>
      <c r="B570" t="s">
        <v>3936</v>
      </c>
    </row>
    <row r="571" spans="1:2">
      <c r="A571" t="s">
        <v>5180</v>
      </c>
      <c r="B571" t="s">
        <v>5181</v>
      </c>
    </row>
    <row r="572" spans="1:2">
      <c r="A572" t="s">
        <v>9038</v>
      </c>
      <c r="B572" t="s">
        <v>9039</v>
      </c>
    </row>
    <row r="573" spans="1:2">
      <c r="A573" t="s">
        <v>5184</v>
      </c>
      <c r="B573" t="s">
        <v>5185</v>
      </c>
    </row>
    <row r="574" spans="1:2">
      <c r="A574" t="s">
        <v>6790</v>
      </c>
      <c r="B574" t="s">
        <v>6791</v>
      </c>
    </row>
    <row r="575" spans="1:2">
      <c r="A575" t="s">
        <v>3419</v>
      </c>
      <c r="B575" t="s">
        <v>3420</v>
      </c>
    </row>
    <row r="576" spans="1:2">
      <c r="A576" t="s">
        <v>5506</v>
      </c>
      <c r="B576" t="s">
        <v>5507</v>
      </c>
    </row>
    <row r="577" spans="1:2">
      <c r="A577" t="s">
        <v>3832</v>
      </c>
      <c r="B577" t="s">
        <v>3833</v>
      </c>
    </row>
    <row r="578" spans="1:2">
      <c r="A578" t="s">
        <v>7420</v>
      </c>
      <c r="B578" t="s">
        <v>7421</v>
      </c>
    </row>
    <row r="579" spans="1:2">
      <c r="A579" t="s">
        <v>11955</v>
      </c>
      <c r="B579" t="s">
        <v>7421</v>
      </c>
    </row>
    <row r="580" spans="1:2">
      <c r="A580" t="s">
        <v>6676</v>
      </c>
      <c r="B580" t="s">
        <v>6677</v>
      </c>
    </row>
    <row r="581" spans="1:2">
      <c r="A581" t="s">
        <v>13221</v>
      </c>
      <c r="B581" t="s">
        <v>13222</v>
      </c>
    </row>
    <row r="582" spans="1:2">
      <c r="A582" t="s">
        <v>7645</v>
      </c>
      <c r="B582" t="s">
        <v>7646</v>
      </c>
    </row>
    <row r="583" spans="1:2">
      <c r="A583" t="s">
        <v>3825</v>
      </c>
      <c r="B583" t="s">
        <v>3826</v>
      </c>
    </row>
    <row r="584" spans="1:2">
      <c r="A584" t="s">
        <v>3827</v>
      </c>
      <c r="B584" t="s">
        <v>3826</v>
      </c>
    </row>
    <row r="585" spans="1:2">
      <c r="A585" t="s">
        <v>6358</v>
      </c>
      <c r="B585" t="s">
        <v>6359</v>
      </c>
    </row>
    <row r="586" spans="1:2">
      <c r="A586" t="s">
        <v>7414</v>
      </c>
      <c r="B586" t="s">
        <v>7415</v>
      </c>
    </row>
    <row r="587" spans="1:2">
      <c r="A587" t="s">
        <v>6245</v>
      </c>
      <c r="B587" t="s">
        <v>6246</v>
      </c>
    </row>
    <row r="588" spans="1:2">
      <c r="A588" t="s">
        <v>6249</v>
      </c>
      <c r="B588" t="s">
        <v>6250</v>
      </c>
    </row>
    <row r="589" spans="1:2">
      <c r="A589" t="s">
        <v>12579</v>
      </c>
      <c r="B589" t="s">
        <v>12580</v>
      </c>
    </row>
    <row r="590" spans="1:2">
      <c r="A590" t="s">
        <v>8986</v>
      </c>
      <c r="B590" t="s">
        <v>8987</v>
      </c>
    </row>
    <row r="591" spans="1:2">
      <c r="A591" t="s">
        <v>4562</v>
      </c>
      <c r="B591" t="s">
        <v>4563</v>
      </c>
    </row>
    <row r="592" spans="1:2">
      <c r="A592" t="s">
        <v>4535</v>
      </c>
      <c r="B592" t="s">
        <v>4536</v>
      </c>
    </row>
    <row r="593" spans="1:2">
      <c r="A593" t="s">
        <v>11141</v>
      </c>
      <c r="B593" t="s">
        <v>11143</v>
      </c>
    </row>
    <row r="594" spans="1:2">
      <c r="A594" t="s">
        <v>10526</v>
      </c>
      <c r="B594" t="s">
        <v>10527</v>
      </c>
    </row>
    <row r="595" spans="1:2">
      <c r="A595" t="s">
        <v>10526</v>
      </c>
      <c r="B595" t="s">
        <v>10527</v>
      </c>
    </row>
    <row r="596" spans="1:2">
      <c r="A596" t="s">
        <v>7279</v>
      </c>
      <c r="B596" t="s">
        <v>7280</v>
      </c>
    </row>
    <row r="597" spans="1:2">
      <c r="A597" t="s">
        <v>11141</v>
      </c>
      <c r="B597" t="s">
        <v>11142</v>
      </c>
    </row>
    <row r="598" spans="1:2">
      <c r="A598" t="s">
        <v>8173</v>
      </c>
      <c r="B598" t="s">
        <v>8174</v>
      </c>
    </row>
    <row r="599" spans="1:2">
      <c r="A599" t="s">
        <v>5798</v>
      </c>
      <c r="B599" t="s">
        <v>5799</v>
      </c>
    </row>
    <row r="600" spans="1:2">
      <c r="A600" t="s">
        <v>4594</v>
      </c>
      <c r="B600" t="s">
        <v>4595</v>
      </c>
    </row>
    <row r="601" spans="1:2">
      <c r="A601" t="s">
        <v>4489</v>
      </c>
      <c r="B601" t="s">
        <v>4490</v>
      </c>
    </row>
    <row r="602" spans="1:2">
      <c r="A602" t="s">
        <v>14070</v>
      </c>
      <c r="B602" t="s">
        <v>14157</v>
      </c>
    </row>
    <row r="603" spans="1:2">
      <c r="A603" t="s">
        <v>10354</v>
      </c>
      <c r="B603" t="s">
        <v>10355</v>
      </c>
    </row>
    <row r="604" spans="1:2">
      <c r="A604" t="s">
        <v>10354</v>
      </c>
      <c r="B604" t="s">
        <v>10355</v>
      </c>
    </row>
    <row r="605" spans="1:2">
      <c r="A605" t="s">
        <v>10480</v>
      </c>
      <c r="B605" t="s">
        <v>10481</v>
      </c>
    </row>
    <row r="606" spans="1:2">
      <c r="A606" t="s">
        <v>10480</v>
      </c>
      <c r="B606" t="s">
        <v>10481</v>
      </c>
    </row>
    <row r="607" spans="1:2">
      <c r="A607" t="s">
        <v>10577</v>
      </c>
      <c r="B607" t="s">
        <v>10578</v>
      </c>
    </row>
    <row r="608" spans="1:2">
      <c r="A608" t="s">
        <v>10577</v>
      </c>
      <c r="B608" t="s">
        <v>10578</v>
      </c>
    </row>
    <row r="609" spans="1:2">
      <c r="A609" t="s">
        <v>7781</v>
      </c>
      <c r="B609" t="s">
        <v>7783</v>
      </c>
    </row>
    <row r="610" spans="1:2">
      <c r="A610" t="s">
        <v>6125</v>
      </c>
      <c r="B610" t="s">
        <v>6126</v>
      </c>
    </row>
    <row r="611" spans="1:2">
      <c r="A611" t="s">
        <v>12135</v>
      </c>
      <c r="B611" t="s">
        <v>12136</v>
      </c>
    </row>
    <row r="612" spans="1:2">
      <c r="A612" t="s">
        <v>7768</v>
      </c>
      <c r="B612" t="s">
        <v>7771</v>
      </c>
    </row>
    <row r="613" spans="1:2">
      <c r="A613" t="s">
        <v>7768</v>
      </c>
      <c r="B613" t="s">
        <v>7769</v>
      </c>
    </row>
    <row r="614" spans="1:2">
      <c r="A614" t="s">
        <v>7768</v>
      </c>
      <c r="B614" t="s">
        <v>7770</v>
      </c>
    </row>
    <row r="615" spans="1:2">
      <c r="A615" t="s">
        <v>12521</v>
      </c>
      <c r="B615" t="s">
        <v>12522</v>
      </c>
    </row>
    <row r="616" spans="1:2">
      <c r="A616" t="s">
        <v>5244</v>
      </c>
      <c r="B616" t="s">
        <v>5245</v>
      </c>
    </row>
    <row r="617" spans="1:2">
      <c r="A617" t="s">
        <v>8139</v>
      </c>
      <c r="B617" t="s">
        <v>8142</v>
      </c>
    </row>
    <row r="618" spans="1:2">
      <c r="A618" t="s">
        <v>7986</v>
      </c>
      <c r="B618" t="s">
        <v>7989</v>
      </c>
    </row>
    <row r="619" spans="1:2">
      <c r="A619" t="s">
        <v>12343</v>
      </c>
      <c r="B619" t="s">
        <v>12344</v>
      </c>
    </row>
    <row r="620" spans="1:2">
      <c r="A620" t="s">
        <v>9928</v>
      </c>
      <c r="B620" t="s">
        <v>9929</v>
      </c>
    </row>
    <row r="621" spans="1:2">
      <c r="A621" t="s">
        <v>12343</v>
      </c>
      <c r="B621" t="s">
        <v>12345</v>
      </c>
    </row>
    <row r="622" spans="1:2">
      <c r="A622" t="s">
        <v>8666</v>
      </c>
      <c r="B622" t="s">
        <v>8667</v>
      </c>
    </row>
    <row r="623" spans="1:2">
      <c r="A623" t="s">
        <v>11939</v>
      </c>
      <c r="B623" t="s">
        <v>11940</v>
      </c>
    </row>
    <row r="624" spans="1:2">
      <c r="A624" t="s">
        <v>10130</v>
      </c>
      <c r="B624" t="s">
        <v>10131</v>
      </c>
    </row>
    <row r="625" spans="1:2">
      <c r="A625" t="s">
        <v>9335</v>
      </c>
      <c r="B625" t="s">
        <v>9336</v>
      </c>
    </row>
    <row r="626" spans="1:2">
      <c r="A626" t="s">
        <v>9343</v>
      </c>
      <c r="B626" t="s">
        <v>9344</v>
      </c>
    </row>
    <row r="627" spans="1:2">
      <c r="A627" t="s">
        <v>12429</v>
      </c>
      <c r="B627" t="s">
        <v>12430</v>
      </c>
    </row>
    <row r="628" spans="1:2">
      <c r="A628" t="s">
        <v>9898</v>
      </c>
      <c r="B628" t="s">
        <v>9899</v>
      </c>
    </row>
    <row r="629" spans="1:2">
      <c r="A629" t="s">
        <v>5088</v>
      </c>
      <c r="B629" t="s">
        <v>5089</v>
      </c>
    </row>
    <row r="630" spans="1:2">
      <c r="A630" t="s">
        <v>14144</v>
      </c>
      <c r="B630" t="s">
        <v>14250</v>
      </c>
    </row>
    <row r="631" spans="1:2">
      <c r="A631" t="s">
        <v>14144</v>
      </c>
      <c r="B631" t="s">
        <v>14249</v>
      </c>
    </row>
    <row r="632" spans="1:2">
      <c r="A632" t="s">
        <v>8056</v>
      </c>
      <c r="B632" t="s">
        <v>8057</v>
      </c>
    </row>
    <row r="633" spans="1:2">
      <c r="A633" t="s">
        <v>10688</v>
      </c>
      <c r="B633" t="s">
        <v>10690</v>
      </c>
    </row>
    <row r="634" spans="1:2">
      <c r="A634" t="s">
        <v>3991</v>
      </c>
      <c r="B634" t="s">
        <v>3992</v>
      </c>
    </row>
    <row r="635" spans="1:2">
      <c r="A635" t="s">
        <v>11332</v>
      </c>
      <c r="B635" t="s">
        <v>11334</v>
      </c>
    </row>
    <row r="636" spans="1:2">
      <c r="A636" t="s">
        <v>11290</v>
      </c>
      <c r="B636" t="s">
        <v>11291</v>
      </c>
    </row>
    <row r="637" spans="1:2">
      <c r="A637" t="s">
        <v>9556</v>
      </c>
      <c r="B637" t="s">
        <v>9557</v>
      </c>
    </row>
    <row r="638" spans="1:2">
      <c r="A638" t="s">
        <v>11265</v>
      </c>
      <c r="B638" t="s">
        <v>11266</v>
      </c>
    </row>
    <row r="639" spans="1:2">
      <c r="A639" t="s">
        <v>11265</v>
      </c>
      <c r="B639" t="s">
        <v>11266</v>
      </c>
    </row>
    <row r="640" spans="1:2">
      <c r="A640" t="s">
        <v>5252</v>
      </c>
      <c r="B640" t="s">
        <v>5253</v>
      </c>
    </row>
    <row r="641" spans="1:2">
      <c r="A641" t="s">
        <v>6356</v>
      </c>
      <c r="B641" t="s">
        <v>6357</v>
      </c>
    </row>
    <row r="642" spans="1:2">
      <c r="A642" t="s">
        <v>4679</v>
      </c>
      <c r="B642" t="s">
        <v>4680</v>
      </c>
    </row>
    <row r="643" spans="1:2">
      <c r="A643" t="s">
        <v>10724</v>
      </c>
      <c r="B643" t="s">
        <v>10725</v>
      </c>
    </row>
    <row r="644" spans="1:2">
      <c r="A644" t="s">
        <v>12395</v>
      </c>
      <c r="B644" t="s">
        <v>12396</v>
      </c>
    </row>
    <row r="645" spans="1:2">
      <c r="A645" t="s">
        <v>5281</v>
      </c>
      <c r="B645" t="s">
        <v>5282</v>
      </c>
    </row>
    <row r="646" spans="1:2">
      <c r="A646" t="s">
        <v>6806</v>
      </c>
      <c r="B646" t="s">
        <v>6807</v>
      </c>
    </row>
    <row r="647" spans="1:2">
      <c r="A647" t="s">
        <v>6792</v>
      </c>
      <c r="B647" t="s">
        <v>6793</v>
      </c>
    </row>
    <row r="648" spans="1:2">
      <c r="A648" t="s">
        <v>11317</v>
      </c>
      <c r="B648" t="s">
        <v>11319</v>
      </c>
    </row>
    <row r="649" spans="1:2">
      <c r="A649" t="s">
        <v>11317</v>
      </c>
      <c r="B649" t="s">
        <v>11319</v>
      </c>
    </row>
    <row r="650" spans="1:2">
      <c r="A650" t="s">
        <v>11294</v>
      </c>
      <c r="B650" t="s">
        <v>11295</v>
      </c>
    </row>
    <row r="651" spans="1:2">
      <c r="A651" t="s">
        <v>11294</v>
      </c>
      <c r="B651" t="s">
        <v>11295</v>
      </c>
    </row>
    <row r="652" spans="1:2">
      <c r="A652" t="s">
        <v>4166</v>
      </c>
      <c r="B652" t="s">
        <v>4167</v>
      </c>
    </row>
    <row r="653" spans="1:2">
      <c r="A653" t="s">
        <v>4166</v>
      </c>
      <c r="B653" t="s">
        <v>4167</v>
      </c>
    </row>
    <row r="654" spans="1:2">
      <c r="A654" t="s">
        <v>11317</v>
      </c>
      <c r="B654" t="s">
        <v>11318</v>
      </c>
    </row>
    <row r="655" spans="1:2">
      <c r="A655" t="s">
        <v>6075</v>
      </c>
      <c r="B655" t="s">
        <v>6076</v>
      </c>
    </row>
    <row r="656" spans="1:2">
      <c r="A656" t="s">
        <v>11028</v>
      </c>
      <c r="B656" t="s">
        <v>11030</v>
      </c>
    </row>
    <row r="657" spans="1:2">
      <c r="A657" t="s">
        <v>11028</v>
      </c>
      <c r="B657" t="s">
        <v>11029</v>
      </c>
    </row>
    <row r="658" spans="1:2">
      <c r="A658" t="s">
        <v>4412</v>
      </c>
      <c r="B658" t="s">
        <v>3305</v>
      </c>
    </row>
    <row r="659" spans="1:2">
      <c r="A659" t="s">
        <v>7240</v>
      </c>
      <c r="B659" t="s">
        <v>7241</v>
      </c>
    </row>
    <row r="660" spans="1:2">
      <c r="A660" t="s">
        <v>11294</v>
      </c>
      <c r="B660" t="s">
        <v>11296</v>
      </c>
    </row>
    <row r="661" spans="1:2">
      <c r="A661" t="s">
        <v>11760</v>
      </c>
      <c r="B661" t="s">
        <v>11761</v>
      </c>
    </row>
    <row r="662" spans="1:2">
      <c r="A662" t="s">
        <v>12381</v>
      </c>
      <c r="B662" t="s">
        <v>12382</v>
      </c>
    </row>
    <row r="663" spans="1:2">
      <c r="A663" t="s">
        <v>8812</v>
      </c>
      <c r="B663" t="s">
        <v>8813</v>
      </c>
    </row>
    <row r="664" spans="1:2">
      <c r="A664" t="s">
        <v>13299</v>
      </c>
      <c r="B664" t="s">
        <v>13300</v>
      </c>
    </row>
    <row r="665" spans="1:2">
      <c r="A665" t="s">
        <v>9008</v>
      </c>
      <c r="B665" t="s">
        <v>9009</v>
      </c>
    </row>
    <row r="666" spans="1:2">
      <c r="A666" t="s">
        <v>11696</v>
      </c>
      <c r="B666" t="s">
        <v>11697</v>
      </c>
    </row>
    <row r="667" spans="1:2">
      <c r="A667" t="s">
        <v>4977</v>
      </c>
      <c r="B667" t="s">
        <v>4978</v>
      </c>
    </row>
    <row r="668" spans="1:2">
      <c r="A668" t="s">
        <v>7490</v>
      </c>
      <c r="B668" t="s">
        <v>7491</v>
      </c>
    </row>
    <row r="669" spans="1:2">
      <c r="A669" t="s">
        <v>10557</v>
      </c>
      <c r="B669" t="s">
        <v>10558</v>
      </c>
    </row>
    <row r="670" spans="1:2">
      <c r="A670" t="s">
        <v>6938</v>
      </c>
      <c r="B670" t="s">
        <v>6939</v>
      </c>
    </row>
    <row r="671" spans="1:2">
      <c r="A671" t="s">
        <v>3494</v>
      </c>
      <c r="B671" t="s">
        <v>3495</v>
      </c>
    </row>
    <row r="672" spans="1:2">
      <c r="A672" t="s">
        <v>3496</v>
      </c>
      <c r="B672" t="s">
        <v>3497</v>
      </c>
    </row>
    <row r="673" spans="1:2">
      <c r="A673" t="s">
        <v>10557</v>
      </c>
      <c r="B673" t="s">
        <v>10559</v>
      </c>
    </row>
    <row r="674" spans="1:2">
      <c r="A674" t="s">
        <v>8842</v>
      </c>
      <c r="B674" t="s">
        <v>8843</v>
      </c>
    </row>
    <row r="675" spans="1:2">
      <c r="A675" t="s">
        <v>5618</v>
      </c>
      <c r="B675" t="s">
        <v>5620</v>
      </c>
    </row>
    <row r="676" spans="1:2">
      <c r="A676" t="s">
        <v>9939</v>
      </c>
      <c r="B676" t="s">
        <v>9940</v>
      </c>
    </row>
    <row r="677" spans="1:2">
      <c r="A677" t="s">
        <v>10918</v>
      </c>
      <c r="B677" t="s">
        <v>10919</v>
      </c>
    </row>
    <row r="678" spans="1:2">
      <c r="A678" t="s">
        <v>8074</v>
      </c>
      <c r="B678" t="s">
        <v>8075</v>
      </c>
    </row>
    <row r="679" spans="1:2">
      <c r="A679" t="s">
        <v>9068</v>
      </c>
      <c r="B679" t="s">
        <v>9069</v>
      </c>
    </row>
    <row r="680" spans="1:2">
      <c r="A680" t="s">
        <v>3435</v>
      </c>
      <c r="B680" t="s">
        <v>3436</v>
      </c>
    </row>
    <row r="681" spans="1:2">
      <c r="A681" t="s">
        <v>3657</v>
      </c>
      <c r="B681" t="s">
        <v>3658</v>
      </c>
    </row>
    <row r="682" spans="1:2">
      <c r="A682" t="s">
        <v>8286</v>
      </c>
      <c r="B682" t="s">
        <v>8287</v>
      </c>
    </row>
    <row r="683" spans="1:2">
      <c r="A683" t="s">
        <v>8286</v>
      </c>
      <c r="B683" t="s">
        <v>8287</v>
      </c>
    </row>
    <row r="684" spans="1:2">
      <c r="A684" t="s">
        <v>7347</v>
      </c>
      <c r="B684" t="s">
        <v>7348</v>
      </c>
    </row>
    <row r="685" spans="1:2">
      <c r="A685" t="s">
        <v>8870</v>
      </c>
      <c r="B685" t="s">
        <v>8871</v>
      </c>
    </row>
    <row r="686" spans="1:2">
      <c r="A686" t="s">
        <v>5086</v>
      </c>
      <c r="B686" t="s">
        <v>5087</v>
      </c>
    </row>
    <row r="687" spans="1:2">
      <c r="A687" t="s">
        <v>4543</v>
      </c>
      <c r="B687" t="s">
        <v>1828</v>
      </c>
    </row>
    <row r="688" spans="1:2">
      <c r="A688" t="s">
        <v>4543</v>
      </c>
      <c r="B688" t="s">
        <v>4544</v>
      </c>
    </row>
    <row r="689" spans="1:2">
      <c r="A689" t="s">
        <v>4979</v>
      </c>
      <c r="B689" t="s">
        <v>4980</v>
      </c>
    </row>
    <row r="690" spans="1:2">
      <c r="A690" t="s">
        <v>9138</v>
      </c>
      <c r="B690" t="s">
        <v>9139</v>
      </c>
    </row>
    <row r="691" spans="1:2">
      <c r="A691" t="s">
        <v>4254</v>
      </c>
      <c r="B691" t="s">
        <v>4255</v>
      </c>
    </row>
    <row r="692" spans="1:2">
      <c r="A692" t="s">
        <v>10688</v>
      </c>
      <c r="B692" t="s">
        <v>10689</v>
      </c>
    </row>
    <row r="693" spans="1:2">
      <c r="A693" t="s">
        <v>8586</v>
      </c>
      <c r="B693" t="s">
        <v>8587</v>
      </c>
    </row>
    <row r="694" spans="1:2">
      <c r="A694" t="s">
        <v>6163</v>
      </c>
      <c r="B694" t="s">
        <v>6164</v>
      </c>
    </row>
    <row r="695" spans="1:2">
      <c r="A695" t="s">
        <v>6540</v>
      </c>
      <c r="B695" t="s">
        <v>6541</v>
      </c>
    </row>
    <row r="696" spans="1:2">
      <c r="A696" t="s">
        <v>3675</v>
      </c>
      <c r="B696" t="s">
        <v>3676</v>
      </c>
    </row>
    <row r="697" spans="1:2">
      <c r="A697" t="s">
        <v>8056</v>
      </c>
      <c r="B697" t="s">
        <v>8058</v>
      </c>
    </row>
    <row r="698" spans="1:2">
      <c r="A698" t="s">
        <v>10066</v>
      </c>
      <c r="B698" t="s">
        <v>10067</v>
      </c>
    </row>
    <row r="699" spans="1:2">
      <c r="A699" t="s">
        <v>3828</v>
      </c>
      <c r="B699" t="s">
        <v>3829</v>
      </c>
    </row>
    <row r="700" spans="1:2">
      <c r="A700" t="s">
        <v>10496</v>
      </c>
      <c r="B700" t="s">
        <v>10497</v>
      </c>
    </row>
    <row r="701" spans="1:2">
      <c r="A701" t="s">
        <v>3492</v>
      </c>
      <c r="B701" t="s">
        <v>3493</v>
      </c>
    </row>
    <row r="702" spans="1:2">
      <c r="A702" t="s">
        <v>7442</v>
      </c>
      <c r="B702" t="s">
        <v>7443</v>
      </c>
    </row>
    <row r="703" spans="1:2">
      <c r="A703" t="s">
        <v>7082</v>
      </c>
      <c r="B703" t="s">
        <v>7083</v>
      </c>
    </row>
    <row r="704" spans="1:2">
      <c r="A704" t="s">
        <v>10859</v>
      </c>
      <c r="B704" t="s">
        <v>10860</v>
      </c>
    </row>
    <row r="705" spans="1:2">
      <c r="A705" t="s">
        <v>9040</v>
      </c>
      <c r="B705" t="s">
        <v>9041</v>
      </c>
    </row>
    <row r="706" spans="1:2">
      <c r="A706" t="s">
        <v>9118</v>
      </c>
      <c r="B706" t="s">
        <v>9119</v>
      </c>
    </row>
    <row r="707" spans="1:2">
      <c r="A707" t="s">
        <v>9118</v>
      </c>
      <c r="B707" t="s">
        <v>9119</v>
      </c>
    </row>
    <row r="708" spans="1:2">
      <c r="A708" t="s">
        <v>12465</v>
      </c>
      <c r="B708" t="s">
        <v>12466</v>
      </c>
    </row>
    <row r="709" spans="1:2">
      <c r="A709" t="s">
        <v>3596</v>
      </c>
      <c r="B709" t="s">
        <v>3597</v>
      </c>
    </row>
    <row r="710" spans="1:2">
      <c r="A710" t="s">
        <v>10379</v>
      </c>
      <c r="B710" t="s">
        <v>10380</v>
      </c>
    </row>
    <row r="711" spans="1:2">
      <c r="A711" t="s">
        <v>10379</v>
      </c>
      <c r="B711" t="s">
        <v>10380</v>
      </c>
    </row>
    <row r="712" spans="1:2">
      <c r="A712" t="s">
        <v>4296</v>
      </c>
      <c r="B712" t="s">
        <v>4297</v>
      </c>
    </row>
    <row r="713" spans="1:2">
      <c r="A713" t="s">
        <v>12547</v>
      </c>
      <c r="B713" t="s">
        <v>12548</v>
      </c>
    </row>
    <row r="714" spans="1:2">
      <c r="A714" t="s">
        <v>13335</v>
      </c>
      <c r="B714" t="s">
        <v>13336</v>
      </c>
    </row>
    <row r="715" spans="1:2">
      <c r="A715" t="s">
        <v>13317</v>
      </c>
      <c r="B715" t="s">
        <v>13318</v>
      </c>
    </row>
    <row r="716" spans="1:2">
      <c r="A716" t="s">
        <v>13247</v>
      </c>
      <c r="B716" t="s">
        <v>13248</v>
      </c>
    </row>
    <row r="717" spans="1:2">
      <c r="A717" t="s">
        <v>13293</v>
      </c>
      <c r="B717" t="s">
        <v>13294</v>
      </c>
    </row>
    <row r="718" spans="1:2">
      <c r="A718" t="s">
        <v>5618</v>
      </c>
      <c r="B718" t="s">
        <v>5619</v>
      </c>
    </row>
    <row r="719" spans="1:2">
      <c r="A719" t="s">
        <v>4617</v>
      </c>
      <c r="B719" t="s">
        <v>4618</v>
      </c>
    </row>
    <row r="720" spans="1:2">
      <c r="A720" t="s">
        <v>6567</v>
      </c>
      <c r="B720" t="s">
        <v>6569</v>
      </c>
    </row>
    <row r="721" spans="1:2">
      <c r="A721" t="s">
        <v>6567</v>
      </c>
      <c r="B721" t="s">
        <v>6568</v>
      </c>
    </row>
    <row r="722" spans="1:2">
      <c r="A722" t="s">
        <v>6567</v>
      </c>
      <c r="B722" t="s">
        <v>6568</v>
      </c>
    </row>
    <row r="723" spans="1:2">
      <c r="A723" t="s">
        <v>6570</v>
      </c>
      <c r="B723" t="s">
        <v>6571</v>
      </c>
    </row>
    <row r="724" spans="1:2">
      <c r="A724" t="s">
        <v>6570</v>
      </c>
      <c r="B724" t="s">
        <v>6572</v>
      </c>
    </row>
    <row r="725" spans="1:2">
      <c r="A725" t="s">
        <v>6570</v>
      </c>
      <c r="B725" t="s">
        <v>6573</v>
      </c>
    </row>
    <row r="726" spans="1:2">
      <c r="A726" t="s">
        <v>6652</v>
      </c>
      <c r="B726" t="s">
        <v>6653</v>
      </c>
    </row>
    <row r="727" spans="1:2">
      <c r="A727" t="s">
        <v>9439</v>
      </c>
      <c r="B727" t="s">
        <v>9440</v>
      </c>
    </row>
    <row r="728" spans="1:2">
      <c r="A728" t="s">
        <v>9439</v>
      </c>
      <c r="B728" t="s">
        <v>9440</v>
      </c>
    </row>
    <row r="729" spans="1:2">
      <c r="A729" t="s">
        <v>5660</v>
      </c>
      <c r="B729" t="s">
        <v>5662</v>
      </c>
    </row>
    <row r="730" spans="1:2">
      <c r="A730" t="s">
        <v>9478</v>
      </c>
      <c r="B730" t="s">
        <v>9479</v>
      </c>
    </row>
    <row r="731" spans="1:2">
      <c r="A731" t="s">
        <v>9478</v>
      </c>
      <c r="B731" t="s">
        <v>9479</v>
      </c>
    </row>
    <row r="732" spans="1:2">
      <c r="A732" t="s">
        <v>6127</v>
      </c>
      <c r="B732" t="s">
        <v>6128</v>
      </c>
    </row>
    <row r="733" spans="1:2">
      <c r="A733" t="s">
        <v>8413</v>
      </c>
      <c r="B733" t="s">
        <v>8414</v>
      </c>
    </row>
    <row r="734" spans="1:2">
      <c r="A734" t="s">
        <v>8332</v>
      </c>
      <c r="B734" t="s">
        <v>8333</v>
      </c>
    </row>
    <row r="735" spans="1:2">
      <c r="A735" t="s">
        <v>9429</v>
      </c>
      <c r="B735" t="s">
        <v>9430</v>
      </c>
    </row>
    <row r="736" spans="1:2">
      <c r="A736" t="s">
        <v>9429</v>
      </c>
      <c r="B736" t="s">
        <v>9430</v>
      </c>
    </row>
    <row r="737" spans="1:2">
      <c r="A737" t="s">
        <v>7758</v>
      </c>
      <c r="B737" t="s">
        <v>1879</v>
      </c>
    </row>
    <row r="738" spans="1:2">
      <c r="A738" t="s">
        <v>5259</v>
      </c>
      <c r="B738" t="s">
        <v>5260</v>
      </c>
    </row>
    <row r="739" spans="1:2">
      <c r="A739" t="s">
        <v>6644</v>
      </c>
      <c r="B739" t="s">
        <v>6645</v>
      </c>
    </row>
    <row r="740" spans="1:2">
      <c r="A740" t="s">
        <v>11472</v>
      </c>
      <c r="B740" t="s">
        <v>11473</v>
      </c>
    </row>
    <row r="741" spans="1:2">
      <c r="A741" t="s">
        <v>10883</v>
      </c>
      <c r="B741" t="s">
        <v>10884</v>
      </c>
    </row>
    <row r="742" spans="1:2">
      <c r="A742" t="s">
        <v>12467</v>
      </c>
      <c r="B742" t="s">
        <v>12468</v>
      </c>
    </row>
    <row r="743" spans="1:2">
      <c r="A743" t="s">
        <v>9216</v>
      </c>
      <c r="B743" t="s">
        <v>9217</v>
      </c>
    </row>
    <row r="744" spans="1:2">
      <c r="A744" t="s">
        <v>12375</v>
      </c>
      <c r="B744" t="s">
        <v>12376</v>
      </c>
    </row>
    <row r="745" spans="1:2">
      <c r="A745" t="s">
        <v>5582</v>
      </c>
      <c r="B745" t="s">
        <v>13578</v>
      </c>
    </row>
    <row r="746" spans="1:2">
      <c r="A746" t="s">
        <v>6751</v>
      </c>
      <c r="B746" t="s">
        <v>6752</v>
      </c>
    </row>
    <row r="747" spans="1:2">
      <c r="A747" t="s">
        <v>4298</v>
      </c>
      <c r="B747" t="s">
        <v>4299</v>
      </c>
    </row>
    <row r="748" spans="1:2">
      <c r="A748" t="s">
        <v>9569</v>
      </c>
      <c r="B748" t="s">
        <v>9570</v>
      </c>
    </row>
    <row r="749" spans="1:2">
      <c r="A749" t="s">
        <v>6315</v>
      </c>
      <c r="B749" t="s">
        <v>6316</v>
      </c>
    </row>
    <row r="750" spans="1:2">
      <c r="A750" t="s">
        <v>6129</v>
      </c>
      <c r="B750" t="s">
        <v>6130</v>
      </c>
    </row>
    <row r="751" spans="1:2">
      <c r="A751" t="s">
        <v>6035</v>
      </c>
      <c r="B751" t="s">
        <v>6036</v>
      </c>
    </row>
    <row r="752" spans="1:2">
      <c r="A752" t="s">
        <v>4082</v>
      </c>
      <c r="B752" t="s">
        <v>4083</v>
      </c>
    </row>
    <row r="753" spans="1:2">
      <c r="A753" t="s">
        <v>14099</v>
      </c>
      <c r="B753" t="s">
        <v>4932</v>
      </c>
    </row>
    <row r="754" spans="1:2">
      <c r="A754" t="s">
        <v>9683</v>
      </c>
      <c r="B754" t="s">
        <v>9684</v>
      </c>
    </row>
    <row r="755" spans="1:2">
      <c r="A755" t="s">
        <v>9683</v>
      </c>
      <c r="B755" t="s">
        <v>9684</v>
      </c>
    </row>
    <row r="756" spans="1:2">
      <c r="A756" t="s">
        <v>11598</v>
      </c>
      <c r="B756" t="s">
        <v>11599</v>
      </c>
    </row>
    <row r="757" spans="1:2">
      <c r="A757" t="s">
        <v>11401</v>
      </c>
      <c r="B757" t="s">
        <v>11402</v>
      </c>
    </row>
    <row r="758" spans="1:2">
      <c r="A758" t="s">
        <v>5222</v>
      </c>
      <c r="B758" t="s">
        <v>5223</v>
      </c>
    </row>
    <row r="759" spans="1:2">
      <c r="A759" t="s">
        <v>11474</v>
      </c>
      <c r="B759" t="s">
        <v>11475</v>
      </c>
    </row>
    <row r="760" spans="1:2">
      <c r="A760" t="s">
        <v>11388</v>
      </c>
      <c r="B760" t="s">
        <v>11390</v>
      </c>
    </row>
    <row r="761" spans="1:2">
      <c r="A761" t="s">
        <v>4831</v>
      </c>
      <c r="B761" t="s">
        <v>4832</v>
      </c>
    </row>
    <row r="762" spans="1:2">
      <c r="A762" t="s">
        <v>9969</v>
      </c>
      <c r="B762" t="s">
        <v>9970</v>
      </c>
    </row>
    <row r="763" spans="1:2">
      <c r="A763" t="s">
        <v>12316</v>
      </c>
      <c r="B763" t="s">
        <v>12318</v>
      </c>
    </row>
    <row r="764" spans="1:2">
      <c r="A764" t="s">
        <v>12316</v>
      </c>
      <c r="B764" t="s">
        <v>12317</v>
      </c>
    </row>
    <row r="765" spans="1:2">
      <c r="A765" t="s">
        <v>10184</v>
      </c>
      <c r="B765" t="s">
        <v>10185</v>
      </c>
    </row>
    <row r="766" spans="1:2">
      <c r="A766" t="s">
        <v>10108</v>
      </c>
      <c r="B766" t="s">
        <v>10109</v>
      </c>
    </row>
    <row r="767" spans="1:2">
      <c r="A767" t="s">
        <v>10108</v>
      </c>
      <c r="B767" t="s">
        <v>10109</v>
      </c>
    </row>
    <row r="768" spans="1:2">
      <c r="A768" t="s">
        <v>6504</v>
      </c>
      <c r="B768" t="s">
        <v>6505</v>
      </c>
    </row>
    <row r="769" spans="1:2">
      <c r="A769" t="s">
        <v>9192</v>
      </c>
      <c r="B769" t="s">
        <v>9193</v>
      </c>
    </row>
    <row r="770" spans="1:2">
      <c r="A770" t="s">
        <v>9160</v>
      </c>
      <c r="B770" t="s">
        <v>9161</v>
      </c>
    </row>
    <row r="771" spans="1:2">
      <c r="A771" t="s">
        <v>3866</v>
      </c>
      <c r="B771" t="s">
        <v>3867</v>
      </c>
    </row>
    <row r="772" spans="1:2">
      <c r="A772" t="s">
        <v>11546</v>
      </c>
      <c r="B772" t="s">
        <v>11547</v>
      </c>
    </row>
    <row r="773" spans="1:2">
      <c r="A773" t="s">
        <v>10488</v>
      </c>
      <c r="B773" t="s">
        <v>10489</v>
      </c>
    </row>
    <row r="774" spans="1:2">
      <c r="A774" t="s">
        <v>10488</v>
      </c>
      <c r="B774" t="s">
        <v>10489</v>
      </c>
    </row>
    <row r="775" spans="1:2">
      <c r="A775" t="s">
        <v>6501</v>
      </c>
      <c r="B775" t="s">
        <v>6502</v>
      </c>
    </row>
    <row r="776" spans="1:2">
      <c r="A776" t="s">
        <v>6503</v>
      </c>
      <c r="B776" t="s">
        <v>6502</v>
      </c>
    </row>
    <row r="777" spans="1:2">
      <c r="A777" t="s">
        <v>8023</v>
      </c>
      <c r="B777" t="s">
        <v>8024</v>
      </c>
    </row>
    <row r="778" spans="1:2">
      <c r="A778" t="s">
        <v>13493</v>
      </c>
      <c r="B778" t="s">
        <v>13497</v>
      </c>
    </row>
    <row r="779" spans="1:2">
      <c r="A779" t="s">
        <v>6664</v>
      </c>
      <c r="B779" t="s">
        <v>6665</v>
      </c>
    </row>
    <row r="780" spans="1:2">
      <c r="A780" t="s">
        <v>8019</v>
      </c>
      <c r="B780" t="s">
        <v>8020</v>
      </c>
    </row>
    <row r="781" spans="1:2">
      <c r="A781" t="s">
        <v>4750</v>
      </c>
      <c r="B781" t="s">
        <v>4751</v>
      </c>
    </row>
    <row r="782" spans="1:2">
      <c r="A782" t="s">
        <v>5339</v>
      </c>
      <c r="B782" t="s">
        <v>4751</v>
      </c>
    </row>
    <row r="783" spans="1:2">
      <c r="A783" t="s">
        <v>13190</v>
      </c>
      <c r="B783" t="s">
        <v>4751</v>
      </c>
    </row>
    <row r="784" spans="1:2">
      <c r="A784" t="s">
        <v>7269</v>
      </c>
      <c r="B784" t="s">
        <v>7270</v>
      </c>
    </row>
    <row r="785" spans="1:2">
      <c r="A785" t="s">
        <v>6319</v>
      </c>
      <c r="B785" t="s">
        <v>6320</v>
      </c>
    </row>
    <row r="786" spans="1:2">
      <c r="A786" t="s">
        <v>12483</v>
      </c>
      <c r="B786" t="s">
        <v>12484</v>
      </c>
    </row>
    <row r="787" spans="1:2">
      <c r="A787" t="s">
        <v>7376</v>
      </c>
      <c r="B787" t="s">
        <v>7377</v>
      </c>
    </row>
    <row r="788" spans="1:2">
      <c r="A788" t="s">
        <v>7647</v>
      </c>
      <c r="B788" t="s">
        <v>7648</v>
      </c>
    </row>
    <row r="789" spans="1:2">
      <c r="A789" t="s">
        <v>8260</v>
      </c>
      <c r="B789" t="s">
        <v>8261</v>
      </c>
    </row>
    <row r="790" spans="1:2">
      <c r="A790" t="s">
        <v>4188</v>
      </c>
      <c r="B790" t="s">
        <v>4189</v>
      </c>
    </row>
    <row r="791" spans="1:2">
      <c r="A791" t="s">
        <v>4188</v>
      </c>
      <c r="B791" t="s">
        <v>4189</v>
      </c>
    </row>
    <row r="792" spans="1:2">
      <c r="A792" t="s">
        <v>10003</v>
      </c>
      <c r="B792" t="s">
        <v>14262</v>
      </c>
    </row>
    <row r="793" spans="1:2">
      <c r="A793" t="s">
        <v>4188</v>
      </c>
      <c r="B793" t="s">
        <v>14280</v>
      </c>
    </row>
    <row r="794" spans="1:2">
      <c r="A794" t="s">
        <v>8252</v>
      </c>
      <c r="B794" t="s">
        <v>8253</v>
      </c>
    </row>
    <row r="795" spans="1:2">
      <c r="A795" t="s">
        <v>10773</v>
      </c>
      <c r="B795" t="s">
        <v>10774</v>
      </c>
    </row>
    <row r="796" spans="1:2">
      <c r="A796" t="s">
        <v>5277</v>
      </c>
      <c r="B796" t="s">
        <v>5278</v>
      </c>
    </row>
    <row r="797" spans="1:2">
      <c r="A797" t="s">
        <v>11897</v>
      </c>
      <c r="B797" t="s">
        <v>11898</v>
      </c>
    </row>
    <row r="798" spans="1:2">
      <c r="A798" t="s">
        <v>4140</v>
      </c>
      <c r="B798" t="s">
        <v>4141</v>
      </c>
    </row>
    <row r="799" spans="1:2">
      <c r="A799" t="s">
        <v>12084</v>
      </c>
      <c r="B799" t="s">
        <v>12086</v>
      </c>
    </row>
    <row r="800" spans="1:2">
      <c r="A800" t="s">
        <v>9431</v>
      </c>
      <c r="B800" t="s">
        <v>9432</v>
      </c>
    </row>
    <row r="801" spans="1:2">
      <c r="A801" t="s">
        <v>9431</v>
      </c>
      <c r="B801" t="s">
        <v>9432</v>
      </c>
    </row>
    <row r="802" spans="1:2">
      <c r="A802" t="s">
        <v>9904</v>
      </c>
      <c r="B802" t="s">
        <v>9905</v>
      </c>
    </row>
    <row r="803" spans="1:2">
      <c r="A803" t="s">
        <v>11600</v>
      </c>
      <c r="B803" t="s">
        <v>11601</v>
      </c>
    </row>
    <row r="804" spans="1:2">
      <c r="A804" t="s">
        <v>10956</v>
      </c>
      <c r="B804" t="s">
        <v>10957</v>
      </c>
    </row>
    <row r="805" spans="1:2">
      <c r="A805" t="s">
        <v>6834</v>
      </c>
      <c r="B805" t="s">
        <v>6835</v>
      </c>
    </row>
    <row r="806" spans="1:2">
      <c r="A806" t="s">
        <v>9218</v>
      </c>
      <c r="B806" t="s">
        <v>9219</v>
      </c>
    </row>
    <row r="807" spans="1:2">
      <c r="A807" t="s">
        <v>10898</v>
      </c>
      <c r="B807" t="s">
        <v>10899</v>
      </c>
    </row>
    <row r="808" spans="1:2">
      <c r="A808" t="s">
        <v>5859</v>
      </c>
      <c r="B808" t="s">
        <v>5860</v>
      </c>
    </row>
    <row r="809" spans="1:2">
      <c r="A809" t="s">
        <v>3933</v>
      </c>
      <c r="B809" t="s">
        <v>3934</v>
      </c>
    </row>
    <row r="810" spans="1:2">
      <c r="A810" t="s">
        <v>4516</v>
      </c>
      <c r="B810" t="s">
        <v>4517</v>
      </c>
    </row>
    <row r="811" spans="1:2">
      <c r="A811" t="s">
        <v>10303</v>
      </c>
      <c r="B811" t="s">
        <v>10304</v>
      </c>
    </row>
    <row r="812" spans="1:2">
      <c r="A812" t="s">
        <v>4034</v>
      </c>
      <c r="B812" t="s">
        <v>4035</v>
      </c>
    </row>
    <row r="813" spans="1:2">
      <c r="A813" t="s">
        <v>5291</v>
      </c>
      <c r="B813" t="s">
        <v>5292</v>
      </c>
    </row>
    <row r="814" spans="1:2">
      <c r="A814" t="s">
        <v>8790</v>
      </c>
      <c r="B814" t="s">
        <v>8791</v>
      </c>
    </row>
    <row r="815" spans="1:2">
      <c r="A815" t="s">
        <v>8766</v>
      </c>
      <c r="B815" t="s">
        <v>8767</v>
      </c>
    </row>
    <row r="816" spans="1:2">
      <c r="A816" t="s">
        <v>3969</v>
      </c>
      <c r="B816" t="s">
        <v>3970</v>
      </c>
    </row>
    <row r="817" spans="1:2">
      <c r="A817" t="s">
        <v>3981</v>
      </c>
      <c r="B817" t="s">
        <v>3982</v>
      </c>
    </row>
    <row r="818" spans="1:2">
      <c r="A818" t="s">
        <v>5232</v>
      </c>
      <c r="B818" t="s">
        <v>5233</v>
      </c>
    </row>
    <row r="819" spans="1:2">
      <c r="A819" t="s">
        <v>14129</v>
      </c>
      <c r="B819" t="s">
        <v>14204</v>
      </c>
    </row>
    <row r="820" spans="1:2">
      <c r="A820" t="s">
        <v>6165</v>
      </c>
      <c r="B820" t="s">
        <v>6166</v>
      </c>
    </row>
    <row r="821" spans="1:2">
      <c r="A821" t="s">
        <v>11265</v>
      </c>
      <c r="B821" t="s">
        <v>11267</v>
      </c>
    </row>
    <row r="822" spans="1:2">
      <c r="A822" t="s">
        <v>11548</v>
      </c>
      <c r="B822" t="s">
        <v>11549</v>
      </c>
    </row>
    <row r="823" spans="1:2">
      <c r="A823" t="s">
        <v>4742</v>
      </c>
      <c r="B823" t="s">
        <v>4743</v>
      </c>
    </row>
    <row r="824" spans="1:2">
      <c r="A824" t="s">
        <v>7376</v>
      </c>
      <c r="B824" t="s">
        <v>7378</v>
      </c>
    </row>
    <row r="825" spans="1:2">
      <c r="A825" t="s">
        <v>3906</v>
      </c>
      <c r="B825" t="s">
        <v>3907</v>
      </c>
    </row>
    <row r="826" spans="1:2">
      <c r="A826" t="s">
        <v>6321</v>
      </c>
      <c r="B826" t="s">
        <v>6322</v>
      </c>
    </row>
    <row r="827" spans="1:2">
      <c r="A827" t="s">
        <v>6167</v>
      </c>
      <c r="B827" t="s">
        <v>6168</v>
      </c>
    </row>
    <row r="828" spans="1:2">
      <c r="A828" t="s">
        <v>10726</v>
      </c>
      <c r="B828" t="s">
        <v>10727</v>
      </c>
    </row>
    <row r="829" spans="1:2">
      <c r="A829" t="s">
        <v>10708</v>
      </c>
      <c r="B829" t="s">
        <v>10709</v>
      </c>
    </row>
    <row r="830" spans="1:2">
      <c r="A830" t="s">
        <v>3786</v>
      </c>
      <c r="B830" t="s">
        <v>3787</v>
      </c>
    </row>
    <row r="831" spans="1:2">
      <c r="A831" t="s">
        <v>10835</v>
      </c>
      <c r="B831" t="s">
        <v>10836</v>
      </c>
    </row>
    <row r="832" spans="1:2">
      <c r="A832" t="s">
        <v>9378</v>
      </c>
      <c r="B832" t="s">
        <v>9379</v>
      </c>
    </row>
    <row r="833" spans="1:2">
      <c r="A833" t="s">
        <v>5077</v>
      </c>
      <c r="B833" t="s">
        <v>5078</v>
      </c>
    </row>
    <row r="834" spans="1:2">
      <c r="A834" t="s">
        <v>10922</v>
      </c>
      <c r="B834" t="s">
        <v>10923</v>
      </c>
    </row>
    <row r="835" spans="1:2">
      <c r="A835" t="s">
        <v>11640</v>
      </c>
      <c r="B835" t="s">
        <v>11641</v>
      </c>
    </row>
    <row r="836" spans="1:2">
      <c r="A836" t="s">
        <v>10875</v>
      </c>
      <c r="B836" t="s">
        <v>10876</v>
      </c>
    </row>
    <row r="837" spans="1:2">
      <c r="A837" t="s">
        <v>11882</v>
      </c>
      <c r="B837" t="s">
        <v>11883</v>
      </c>
    </row>
    <row r="838" spans="1:2">
      <c r="A838" t="s">
        <v>4871</v>
      </c>
      <c r="B838" t="s">
        <v>4872</v>
      </c>
    </row>
    <row r="839" spans="1:2">
      <c r="A839" t="s">
        <v>4526</v>
      </c>
      <c r="B839" t="s">
        <v>4527</v>
      </c>
    </row>
    <row r="840" spans="1:2">
      <c r="A840" t="s">
        <v>3744</v>
      </c>
      <c r="B840" t="s">
        <v>3745</v>
      </c>
    </row>
    <row r="841" spans="1:2">
      <c r="A841" t="s">
        <v>3744</v>
      </c>
      <c r="B841" t="s">
        <v>3745</v>
      </c>
    </row>
    <row r="842" spans="1:2">
      <c r="A842" t="s">
        <v>3744</v>
      </c>
      <c r="B842" t="s">
        <v>3745</v>
      </c>
    </row>
    <row r="843" spans="1:2">
      <c r="A843" t="s">
        <v>11656</v>
      </c>
      <c r="B843" t="s">
        <v>11657</v>
      </c>
    </row>
    <row r="844" spans="1:2">
      <c r="A844" t="s">
        <v>14100</v>
      </c>
      <c r="B844" t="s">
        <v>4930</v>
      </c>
    </row>
    <row r="845" spans="1:2">
      <c r="A845" t="s">
        <v>5090</v>
      </c>
      <c r="B845" t="s">
        <v>5091</v>
      </c>
    </row>
    <row r="846" spans="1:2">
      <c r="A846" t="s">
        <v>6317</v>
      </c>
      <c r="B846" t="s">
        <v>6318</v>
      </c>
    </row>
    <row r="847" spans="1:2">
      <c r="A847" t="s">
        <v>7341</v>
      </c>
      <c r="B847" t="s">
        <v>7342</v>
      </c>
    </row>
    <row r="848" spans="1:2">
      <c r="A848" t="s">
        <v>4381</v>
      </c>
      <c r="B848" t="s">
        <v>4383</v>
      </c>
    </row>
    <row r="849" spans="1:2">
      <c r="A849" t="s">
        <v>4381</v>
      </c>
      <c r="B849" t="s">
        <v>4384</v>
      </c>
    </row>
    <row r="850" spans="1:2">
      <c r="A850" t="s">
        <v>4381</v>
      </c>
      <c r="B850" t="s">
        <v>4382</v>
      </c>
    </row>
    <row r="851" spans="1:2">
      <c r="A851" t="s">
        <v>4381</v>
      </c>
      <c r="B851" t="s">
        <v>4385</v>
      </c>
    </row>
    <row r="852" spans="1:2">
      <c r="A852" t="s">
        <v>14130</v>
      </c>
      <c r="B852" t="s">
        <v>5885</v>
      </c>
    </row>
    <row r="853" spans="1:2">
      <c r="A853" t="s">
        <v>11550</v>
      </c>
      <c r="B853" t="s">
        <v>11551</v>
      </c>
    </row>
    <row r="854" spans="1:2">
      <c r="A854" t="s">
        <v>11602</v>
      </c>
      <c r="B854" t="s">
        <v>11603</v>
      </c>
    </row>
    <row r="855" spans="1:2">
      <c r="A855" t="s">
        <v>8954</v>
      </c>
      <c r="B855" t="s">
        <v>8955</v>
      </c>
    </row>
    <row r="856" spans="1:2">
      <c r="A856" t="s">
        <v>6069</v>
      </c>
      <c r="B856" t="s">
        <v>6070</v>
      </c>
    </row>
    <row r="857" spans="1:2">
      <c r="A857" t="s">
        <v>6247</v>
      </c>
      <c r="B857" t="s">
        <v>6248</v>
      </c>
    </row>
    <row r="858" spans="1:2">
      <c r="A858" t="s">
        <v>7422</v>
      </c>
      <c r="B858" t="s">
        <v>7423</v>
      </c>
    </row>
    <row r="859" spans="1:2">
      <c r="A859" t="s">
        <v>6362</v>
      </c>
      <c r="B859" t="s">
        <v>6363</v>
      </c>
    </row>
    <row r="860" spans="1:2">
      <c r="A860" t="s">
        <v>4442</v>
      </c>
      <c r="B860" t="s">
        <v>4444</v>
      </c>
    </row>
    <row r="861" spans="1:2">
      <c r="A861" t="s">
        <v>11094</v>
      </c>
      <c r="B861" t="s">
        <v>11096</v>
      </c>
    </row>
    <row r="862" spans="1:2">
      <c r="A862" t="s">
        <v>14101</v>
      </c>
      <c r="B862" t="s">
        <v>4933</v>
      </c>
    </row>
    <row r="863" spans="1:2">
      <c r="A863" t="s">
        <v>14102</v>
      </c>
      <c r="B863" t="s">
        <v>4929</v>
      </c>
    </row>
    <row r="864" spans="1:2">
      <c r="A864" t="s">
        <v>8700</v>
      </c>
      <c r="B864" t="s">
        <v>8701</v>
      </c>
    </row>
    <row r="865" spans="1:2">
      <c r="A865" t="s">
        <v>6761</v>
      </c>
      <c r="B865" t="s">
        <v>6762</v>
      </c>
    </row>
    <row r="866" spans="1:2">
      <c r="A866" t="s">
        <v>11982</v>
      </c>
      <c r="B866" t="s">
        <v>11983</v>
      </c>
    </row>
    <row r="867" spans="1:2">
      <c r="A867" t="s">
        <v>6400</v>
      </c>
      <c r="B867" t="s">
        <v>6401</v>
      </c>
    </row>
    <row r="868" spans="1:2">
      <c r="A868" t="s">
        <v>6439</v>
      </c>
      <c r="B868" t="s">
        <v>6440</v>
      </c>
    </row>
    <row r="869" spans="1:2">
      <c r="A869" t="s">
        <v>4164</v>
      </c>
      <c r="B869" t="s">
        <v>4165</v>
      </c>
    </row>
    <row r="870" spans="1:2">
      <c r="A870" t="s">
        <v>4164</v>
      </c>
      <c r="B870" t="s">
        <v>4165</v>
      </c>
    </row>
    <row r="871" spans="1:2">
      <c r="A871" t="s">
        <v>4900</v>
      </c>
      <c r="B871" t="s">
        <v>4901</v>
      </c>
    </row>
    <row r="872" spans="1:2">
      <c r="A872" t="s">
        <v>3910</v>
      </c>
      <c r="B872" t="s">
        <v>3911</v>
      </c>
    </row>
    <row r="873" spans="1:2">
      <c r="A873" t="s">
        <v>3910</v>
      </c>
      <c r="B873" t="s">
        <v>3912</v>
      </c>
    </row>
    <row r="874" spans="1:2">
      <c r="A874" t="s">
        <v>9194</v>
      </c>
      <c r="B874" t="s">
        <v>9195</v>
      </c>
    </row>
    <row r="875" spans="1:2">
      <c r="A875" t="s">
        <v>11094</v>
      </c>
      <c r="B875" t="s">
        <v>11095</v>
      </c>
    </row>
    <row r="876" spans="1:2">
      <c r="A876" t="s">
        <v>5694</v>
      </c>
      <c r="B876" t="s">
        <v>5695</v>
      </c>
    </row>
    <row r="877" spans="1:2">
      <c r="A877" t="s">
        <v>10102</v>
      </c>
      <c r="B877" t="s">
        <v>10103</v>
      </c>
    </row>
    <row r="878" spans="1:2">
      <c r="A878" t="s">
        <v>10102</v>
      </c>
      <c r="B878" t="s">
        <v>10103</v>
      </c>
    </row>
    <row r="879" spans="1:2">
      <c r="A879" t="s">
        <v>4124</v>
      </c>
      <c r="B879" t="s">
        <v>4125</v>
      </c>
    </row>
    <row r="880" spans="1:2">
      <c r="A880" t="s">
        <v>4124</v>
      </c>
      <c r="B880" t="s">
        <v>4125</v>
      </c>
    </row>
    <row r="881" spans="1:2">
      <c r="A881" t="s">
        <v>6360</v>
      </c>
      <c r="B881" t="s">
        <v>6361</v>
      </c>
    </row>
    <row r="882" spans="1:2">
      <c r="A882" t="s">
        <v>10821</v>
      </c>
      <c r="B882" t="s">
        <v>10822</v>
      </c>
    </row>
    <row r="883" spans="1:2">
      <c r="A883" t="s">
        <v>12887</v>
      </c>
      <c r="B883" t="s">
        <v>12888</v>
      </c>
    </row>
    <row r="884" spans="1:2">
      <c r="A884" t="s">
        <v>6856</v>
      </c>
      <c r="B884" t="s">
        <v>6857</v>
      </c>
    </row>
    <row r="885" spans="1:2">
      <c r="A885" t="s">
        <v>12873</v>
      </c>
      <c r="B885" t="s">
        <v>12898</v>
      </c>
    </row>
    <row r="886" spans="1:2">
      <c r="A886" t="s">
        <v>9058</v>
      </c>
      <c r="B886" t="s">
        <v>9059</v>
      </c>
    </row>
    <row r="887" spans="1:2">
      <c r="A887" t="s">
        <v>12224</v>
      </c>
      <c r="B887" t="s">
        <v>12225</v>
      </c>
    </row>
    <row r="888" spans="1:2">
      <c r="A888" t="s">
        <v>3518</v>
      </c>
      <c r="B888" t="s">
        <v>3519</v>
      </c>
    </row>
    <row r="889" spans="1:2">
      <c r="A889" t="s">
        <v>12883</v>
      </c>
      <c r="B889" t="s">
        <v>12884</v>
      </c>
    </row>
    <row r="890" spans="1:2">
      <c r="A890" t="s">
        <v>12971</v>
      </c>
      <c r="B890" t="s">
        <v>12917</v>
      </c>
    </row>
    <row r="891" spans="1:2">
      <c r="A891" t="s">
        <v>12793</v>
      </c>
      <c r="B891" t="s">
        <v>12794</v>
      </c>
    </row>
    <row r="892" spans="1:2">
      <c r="A892" t="s">
        <v>4126</v>
      </c>
      <c r="B892" t="s">
        <v>4127</v>
      </c>
    </row>
    <row r="893" spans="1:2">
      <c r="A893" t="s">
        <v>4126</v>
      </c>
      <c r="B893" t="s">
        <v>4127</v>
      </c>
    </row>
    <row r="894" spans="1:2">
      <c r="A894" t="s">
        <v>4134</v>
      </c>
      <c r="B894" t="s">
        <v>4135</v>
      </c>
    </row>
    <row r="895" spans="1:2">
      <c r="A895" t="s">
        <v>4134</v>
      </c>
      <c r="B895" t="s">
        <v>4135</v>
      </c>
    </row>
    <row r="896" spans="1:2">
      <c r="A896" t="s">
        <v>12875</v>
      </c>
      <c r="B896" t="s">
        <v>12890</v>
      </c>
    </row>
    <row r="897" spans="1:2">
      <c r="A897" t="s">
        <v>10401</v>
      </c>
      <c r="B897" t="s">
        <v>10402</v>
      </c>
    </row>
    <row r="898" spans="1:2">
      <c r="A898" t="s">
        <v>10401</v>
      </c>
      <c r="B898" t="s">
        <v>10402</v>
      </c>
    </row>
    <row r="899" spans="1:2">
      <c r="A899" t="s">
        <v>12795</v>
      </c>
      <c r="B899" t="s">
        <v>12796</v>
      </c>
    </row>
    <row r="900" spans="1:2">
      <c r="A900" t="s">
        <v>12881</v>
      </c>
      <c r="B900" t="s">
        <v>12874</v>
      </c>
    </row>
    <row r="901" spans="1:2">
      <c r="A901" t="s">
        <v>10358</v>
      </c>
      <c r="B901" t="s">
        <v>2784</v>
      </c>
    </row>
    <row r="902" spans="1:2">
      <c r="A902" t="s">
        <v>10358</v>
      </c>
      <c r="B902" t="s">
        <v>10359</v>
      </c>
    </row>
    <row r="903" spans="1:2">
      <c r="A903" t="s">
        <v>12838</v>
      </c>
      <c r="B903" t="s">
        <v>12839</v>
      </c>
    </row>
    <row r="904" spans="1:2">
      <c r="A904" t="s">
        <v>13527</v>
      </c>
      <c r="B904" t="s">
        <v>13528</v>
      </c>
    </row>
    <row r="905" spans="1:2">
      <c r="A905" t="s">
        <v>9331</v>
      </c>
      <c r="B905" t="s">
        <v>9332</v>
      </c>
    </row>
    <row r="906" spans="1:2">
      <c r="A906" t="s">
        <v>12987</v>
      </c>
      <c r="B906" t="s">
        <v>12970</v>
      </c>
    </row>
    <row r="907" spans="1:2">
      <c r="A907" t="s">
        <v>4314</v>
      </c>
      <c r="B907" t="s">
        <v>4315</v>
      </c>
    </row>
    <row r="908" spans="1:2">
      <c r="A908" t="s">
        <v>12963</v>
      </c>
      <c r="B908" t="s">
        <v>12964</v>
      </c>
    </row>
    <row r="909" spans="1:2">
      <c r="A909" t="s">
        <v>7649</v>
      </c>
      <c r="B909" t="s">
        <v>7650</v>
      </c>
    </row>
    <row r="910" spans="1:2">
      <c r="A910" t="s">
        <v>5430</v>
      </c>
      <c r="B910" t="s">
        <v>5431</v>
      </c>
    </row>
    <row r="911" spans="1:2">
      <c r="A911" t="s">
        <v>12441</v>
      </c>
      <c r="B911" t="s">
        <v>12442</v>
      </c>
    </row>
    <row r="912" spans="1:2">
      <c r="A912" t="s">
        <v>4050</v>
      </c>
      <c r="B912" t="s">
        <v>4051</v>
      </c>
    </row>
    <row r="913" spans="1:2">
      <c r="A913" t="s">
        <v>3566</v>
      </c>
      <c r="B913" t="s">
        <v>3567</v>
      </c>
    </row>
    <row r="914" spans="1:2">
      <c r="A914" t="s">
        <v>5546</v>
      </c>
      <c r="B914" t="s">
        <v>5547</v>
      </c>
    </row>
    <row r="915" spans="1:2">
      <c r="A915" t="s">
        <v>12269</v>
      </c>
      <c r="B915" t="s">
        <v>12270</v>
      </c>
    </row>
    <row r="916" spans="1:2">
      <c r="A916" t="s">
        <v>11013</v>
      </c>
      <c r="B916" t="s">
        <v>11015</v>
      </c>
    </row>
    <row r="917" spans="1:2">
      <c r="A917" t="s">
        <v>12084</v>
      </c>
      <c r="B917" t="s">
        <v>12085</v>
      </c>
    </row>
    <row r="918" spans="1:2">
      <c r="A918" t="s">
        <v>12501</v>
      </c>
      <c r="B918" t="s">
        <v>12502</v>
      </c>
    </row>
    <row r="919" spans="1:2">
      <c r="A919" t="s">
        <v>8596</v>
      </c>
      <c r="B919" t="s">
        <v>8597</v>
      </c>
    </row>
    <row r="920" spans="1:2">
      <c r="A920" t="s">
        <v>4106</v>
      </c>
      <c r="B920" t="s">
        <v>4107</v>
      </c>
    </row>
    <row r="921" spans="1:2">
      <c r="A921" t="s">
        <v>4106</v>
      </c>
      <c r="B921" t="s">
        <v>4107</v>
      </c>
    </row>
    <row r="922" spans="1:2">
      <c r="A922" t="s">
        <v>6169</v>
      </c>
      <c r="B922" t="s">
        <v>6170</v>
      </c>
    </row>
    <row r="923" spans="1:2">
      <c r="A923" t="s">
        <v>11013</v>
      </c>
      <c r="B923" t="s">
        <v>11014</v>
      </c>
    </row>
    <row r="924" spans="1:2">
      <c r="A924" t="s">
        <v>7938</v>
      </c>
      <c r="B924" t="s">
        <v>14232</v>
      </c>
    </row>
    <row r="925" spans="1:2">
      <c r="A925" t="s">
        <v>7212</v>
      </c>
      <c r="B925" t="s">
        <v>7213</v>
      </c>
    </row>
    <row r="926" spans="1:2">
      <c r="A926" t="s">
        <v>13003</v>
      </c>
      <c r="B926" t="s">
        <v>13004</v>
      </c>
    </row>
    <row r="927" spans="1:2">
      <c r="A927" t="s">
        <v>7651</v>
      </c>
      <c r="B927" t="s">
        <v>7652</v>
      </c>
    </row>
    <row r="928" spans="1:2">
      <c r="A928" t="s">
        <v>12854</v>
      </c>
      <c r="B928" t="s">
        <v>7652</v>
      </c>
    </row>
    <row r="929" spans="1:2">
      <c r="A929" t="s">
        <v>10046</v>
      </c>
      <c r="B929" t="s">
        <v>10047</v>
      </c>
    </row>
    <row r="930" spans="1:2">
      <c r="A930" t="s">
        <v>10046</v>
      </c>
      <c r="B930" t="s">
        <v>10047</v>
      </c>
    </row>
    <row r="931" spans="1:2">
      <c r="A931" t="s">
        <v>12877</v>
      </c>
      <c r="B931" t="s">
        <v>12876</v>
      </c>
    </row>
    <row r="932" spans="1:2">
      <c r="A932" t="s">
        <v>12797</v>
      </c>
      <c r="B932" t="s">
        <v>12798</v>
      </c>
    </row>
    <row r="933" spans="1:2">
      <c r="A933" t="s">
        <v>8296</v>
      </c>
      <c r="B933" t="s">
        <v>8297</v>
      </c>
    </row>
    <row r="934" spans="1:2">
      <c r="A934" t="s">
        <v>8296</v>
      </c>
      <c r="B934" t="s">
        <v>8297</v>
      </c>
    </row>
    <row r="935" spans="1:2">
      <c r="A935" t="s">
        <v>12799</v>
      </c>
      <c r="B935" t="s">
        <v>12800</v>
      </c>
    </row>
    <row r="936" spans="1:2">
      <c r="A936" t="s">
        <v>13168</v>
      </c>
      <c r="B936" t="s">
        <v>13169</v>
      </c>
    </row>
    <row r="937" spans="1:2">
      <c r="A937" t="s">
        <v>12840</v>
      </c>
      <c r="B937" t="s">
        <v>12841</v>
      </c>
    </row>
    <row r="938" spans="1:2">
      <c r="A938" t="s">
        <v>10849</v>
      </c>
      <c r="B938" t="s">
        <v>10850</v>
      </c>
    </row>
    <row r="939" spans="1:2">
      <c r="A939" t="s">
        <v>13303</v>
      </c>
      <c r="B939" t="s">
        <v>13304</v>
      </c>
    </row>
    <row r="940" spans="1:2">
      <c r="A940" t="s">
        <v>10785</v>
      </c>
      <c r="B940" t="s">
        <v>10786</v>
      </c>
    </row>
    <row r="941" spans="1:2">
      <c r="A941" t="s">
        <v>10775</v>
      </c>
      <c r="B941" t="s">
        <v>10776</v>
      </c>
    </row>
    <row r="942" spans="1:2">
      <c r="A942" t="s">
        <v>12038</v>
      </c>
      <c r="B942" t="s">
        <v>12039</v>
      </c>
    </row>
    <row r="943" spans="1:2">
      <c r="A943" t="s">
        <v>3477</v>
      </c>
      <c r="B943" t="s">
        <v>3478</v>
      </c>
    </row>
    <row r="944" spans="1:2">
      <c r="A944" t="s">
        <v>9826</v>
      </c>
      <c r="B944" t="s">
        <v>9827</v>
      </c>
    </row>
    <row r="945" spans="1:2">
      <c r="A945" t="s">
        <v>5527</v>
      </c>
      <c r="B945" t="s">
        <v>5528</v>
      </c>
    </row>
    <row r="946" spans="1:2">
      <c r="A946" t="s">
        <v>6650</v>
      </c>
      <c r="B946" t="s">
        <v>6651</v>
      </c>
    </row>
    <row r="947" spans="1:2">
      <c r="A947" t="s">
        <v>5564</v>
      </c>
      <c r="B947" t="s">
        <v>5565</v>
      </c>
    </row>
    <row r="948" spans="1:2">
      <c r="A948" t="s">
        <v>6051</v>
      </c>
      <c r="B948" t="s">
        <v>6052</v>
      </c>
    </row>
    <row r="949" spans="1:2">
      <c r="A949" t="s">
        <v>10469</v>
      </c>
      <c r="B949" t="s">
        <v>10470</v>
      </c>
    </row>
    <row r="950" spans="1:2">
      <c r="A950" t="s">
        <v>10466</v>
      </c>
      <c r="B950" t="s">
        <v>10467</v>
      </c>
    </row>
    <row r="951" spans="1:2">
      <c r="A951" t="s">
        <v>7307</v>
      </c>
      <c r="B951" t="s">
        <v>7308</v>
      </c>
    </row>
    <row r="952" spans="1:2">
      <c r="A952" t="s">
        <v>8988</v>
      </c>
      <c r="B952" t="s">
        <v>8989</v>
      </c>
    </row>
    <row r="953" spans="1:2">
      <c r="A953" t="s">
        <v>10264</v>
      </c>
      <c r="B953" t="s">
        <v>10267</v>
      </c>
    </row>
    <row r="954" spans="1:2">
      <c r="A954" t="s">
        <v>5698</v>
      </c>
      <c r="B954" t="s">
        <v>5699</v>
      </c>
    </row>
    <row r="955" spans="1:2">
      <c r="A955" t="s">
        <v>10571</v>
      </c>
      <c r="B955" t="s">
        <v>10572</v>
      </c>
    </row>
    <row r="956" spans="1:2">
      <c r="A956" t="s">
        <v>7426</v>
      </c>
      <c r="B956" t="s">
        <v>7427</v>
      </c>
    </row>
    <row r="957" spans="1:2">
      <c r="A957" t="s">
        <v>8994</v>
      </c>
      <c r="B957" t="s">
        <v>8995</v>
      </c>
    </row>
    <row r="958" spans="1:2">
      <c r="A958" t="s">
        <v>10885</v>
      </c>
      <c r="B958" t="s">
        <v>8995</v>
      </c>
    </row>
    <row r="959" spans="1:2">
      <c r="A959" t="s">
        <v>4718</v>
      </c>
      <c r="B959" t="s">
        <v>4719</v>
      </c>
    </row>
    <row r="960" spans="1:2">
      <c r="A960" t="s">
        <v>6205</v>
      </c>
      <c r="B960" t="s">
        <v>6206</v>
      </c>
    </row>
    <row r="961" spans="1:2">
      <c r="A961" t="s">
        <v>13053</v>
      </c>
      <c r="B961" t="s">
        <v>2024</v>
      </c>
    </row>
    <row r="962" spans="1:2">
      <c r="A962" t="s">
        <v>7293</v>
      </c>
      <c r="B962" t="s">
        <v>7294</v>
      </c>
    </row>
    <row r="963" spans="1:2">
      <c r="A963" t="s">
        <v>5871</v>
      </c>
      <c r="B963" t="s">
        <v>5872</v>
      </c>
    </row>
    <row r="964" spans="1:2">
      <c r="A964" t="s">
        <v>4801</v>
      </c>
      <c r="B964" t="s">
        <v>4802</v>
      </c>
    </row>
    <row r="965" spans="1:2">
      <c r="A965" t="s">
        <v>10502</v>
      </c>
      <c r="B965" t="s">
        <v>10503</v>
      </c>
    </row>
    <row r="966" spans="1:2">
      <c r="A966" t="s">
        <v>10509</v>
      </c>
      <c r="B966" t="s">
        <v>10511</v>
      </c>
    </row>
    <row r="967" spans="1:2">
      <c r="A967" t="s">
        <v>6364</v>
      </c>
      <c r="B967" t="s">
        <v>6365</v>
      </c>
    </row>
    <row r="968" spans="1:2">
      <c r="A968" t="s">
        <v>6327</v>
      </c>
      <c r="B968" t="s">
        <v>6328</v>
      </c>
    </row>
    <row r="969" spans="1:2">
      <c r="A969" t="s">
        <v>10398</v>
      </c>
      <c r="B969" t="s">
        <v>10400</v>
      </c>
    </row>
    <row r="970" spans="1:2">
      <c r="A970" t="s">
        <v>7484</v>
      </c>
      <c r="B970" t="s">
        <v>7485</v>
      </c>
    </row>
    <row r="971" spans="1:2">
      <c r="A971" t="s">
        <v>9747</v>
      </c>
      <c r="B971" t="s">
        <v>9748</v>
      </c>
    </row>
    <row r="972" spans="1:2">
      <c r="A972" t="s">
        <v>7327</v>
      </c>
      <c r="B972" t="s">
        <v>7328</v>
      </c>
    </row>
    <row r="973" spans="1:2">
      <c r="A973" t="s">
        <v>13321</v>
      </c>
      <c r="B973" t="s">
        <v>13322</v>
      </c>
    </row>
    <row r="974" spans="1:2">
      <c r="A974" t="s">
        <v>12469</v>
      </c>
      <c r="B974" t="s">
        <v>12470</v>
      </c>
    </row>
    <row r="975" spans="1:2">
      <c r="A975" t="s">
        <v>5351</v>
      </c>
      <c r="B975" t="s">
        <v>5352</v>
      </c>
    </row>
    <row r="976" spans="1:2">
      <c r="A976" t="s">
        <v>5556</v>
      </c>
      <c r="B976" t="s">
        <v>5557</v>
      </c>
    </row>
    <row r="977" spans="1:2">
      <c r="A977" t="s">
        <v>8083</v>
      </c>
      <c r="B977" t="s">
        <v>8084</v>
      </c>
    </row>
    <row r="978" spans="1:2">
      <c r="A978" t="s">
        <v>13145</v>
      </c>
      <c r="B978" t="s">
        <v>13146</v>
      </c>
    </row>
    <row r="979" spans="1:2">
      <c r="A979" t="s">
        <v>3321</v>
      </c>
      <c r="B979" t="s">
        <v>3322</v>
      </c>
    </row>
    <row r="980" spans="1:2">
      <c r="A980" t="s">
        <v>10805</v>
      </c>
      <c r="B980" t="s">
        <v>10806</v>
      </c>
    </row>
    <row r="981" spans="1:2">
      <c r="A981" t="s">
        <v>12567</v>
      </c>
      <c r="B981" t="s">
        <v>12568</v>
      </c>
    </row>
    <row r="982" spans="1:2">
      <c r="A982" t="s">
        <v>11476</v>
      </c>
      <c r="B982" t="s">
        <v>11477</v>
      </c>
    </row>
    <row r="983" spans="1:2">
      <c r="A983" t="s">
        <v>4132</v>
      </c>
      <c r="B983" t="s">
        <v>4133</v>
      </c>
    </row>
    <row r="984" spans="1:2">
      <c r="A984" t="s">
        <v>4132</v>
      </c>
      <c r="B984" t="s">
        <v>4133</v>
      </c>
    </row>
    <row r="985" spans="1:2">
      <c r="A985" t="s">
        <v>5586</v>
      </c>
      <c r="B985" t="s">
        <v>5587</v>
      </c>
    </row>
    <row r="986" spans="1:2">
      <c r="A986" t="s">
        <v>5588</v>
      </c>
      <c r="B986" t="s">
        <v>5587</v>
      </c>
    </row>
    <row r="987" spans="1:2">
      <c r="A987" t="s">
        <v>5914</v>
      </c>
      <c r="B987" t="s">
        <v>5915</v>
      </c>
    </row>
    <row r="988" spans="1:2">
      <c r="A988" t="s">
        <v>8970</v>
      </c>
      <c r="B988" t="s">
        <v>8971</v>
      </c>
    </row>
    <row r="989" spans="1:2">
      <c r="A989" t="s">
        <v>10133</v>
      </c>
      <c r="B989" t="s">
        <v>10134</v>
      </c>
    </row>
    <row r="990" spans="1:2">
      <c r="A990" t="s">
        <v>13329</v>
      </c>
      <c r="B990" t="s">
        <v>13330</v>
      </c>
    </row>
    <row r="991" spans="1:2">
      <c r="A991" t="s">
        <v>8441</v>
      </c>
      <c r="B991" t="s">
        <v>8442</v>
      </c>
    </row>
    <row r="992" spans="1:2">
      <c r="A992" t="s">
        <v>8441</v>
      </c>
      <c r="B992" t="s">
        <v>8442</v>
      </c>
    </row>
    <row r="993" spans="1:2">
      <c r="A993" t="s">
        <v>11249</v>
      </c>
      <c r="B993" t="s">
        <v>11250</v>
      </c>
    </row>
    <row r="994" spans="1:2">
      <c r="A994" t="s">
        <v>10419</v>
      </c>
      <c r="B994" t="s">
        <v>10420</v>
      </c>
    </row>
    <row r="995" spans="1:2">
      <c r="A995" t="s">
        <v>4744</v>
      </c>
      <c r="B995" t="s">
        <v>4745</v>
      </c>
    </row>
    <row r="996" spans="1:2">
      <c r="A996" t="s">
        <v>13225</v>
      </c>
      <c r="B996" t="s">
        <v>13226</v>
      </c>
    </row>
    <row r="997" spans="1:2">
      <c r="A997" t="s">
        <v>10445</v>
      </c>
      <c r="B997" t="s">
        <v>10446</v>
      </c>
    </row>
    <row r="998" spans="1:2">
      <c r="A998" t="s">
        <v>10886</v>
      </c>
      <c r="B998" t="s">
        <v>10887</v>
      </c>
    </row>
    <row r="999" spans="1:2">
      <c r="A999" t="s">
        <v>9959</v>
      </c>
      <c r="B999" t="s">
        <v>9960</v>
      </c>
    </row>
    <row r="1000" spans="1:2">
      <c r="A1000" t="s">
        <v>7309</v>
      </c>
      <c r="B1000" t="s">
        <v>7310</v>
      </c>
    </row>
    <row r="1001" spans="1:2">
      <c r="A1001" t="s">
        <v>5349</v>
      </c>
      <c r="B1001" t="s">
        <v>5350</v>
      </c>
    </row>
    <row r="1002" spans="1:2">
      <c r="A1002" t="s">
        <v>6065</v>
      </c>
      <c r="B1002" t="s">
        <v>6066</v>
      </c>
    </row>
    <row r="1003" spans="1:2">
      <c r="A1003" t="s">
        <v>9544</v>
      </c>
      <c r="B1003" t="s">
        <v>9545</v>
      </c>
    </row>
    <row r="1004" spans="1:2">
      <c r="A1004" t="s">
        <v>7004</v>
      </c>
      <c r="B1004" t="s">
        <v>7005</v>
      </c>
    </row>
    <row r="1005" spans="1:2">
      <c r="A1005" t="s">
        <v>6037</v>
      </c>
      <c r="B1005" t="s">
        <v>6038</v>
      </c>
    </row>
    <row r="1006" spans="1:2">
      <c r="A1006" t="s">
        <v>8598</v>
      </c>
      <c r="B1006" t="s">
        <v>8599</v>
      </c>
    </row>
    <row r="1007" spans="1:2">
      <c r="A1007" t="s">
        <v>4791</v>
      </c>
      <c r="B1007" t="s">
        <v>4792</v>
      </c>
    </row>
    <row r="1008" spans="1:2">
      <c r="A1008" t="s">
        <v>8836</v>
      </c>
      <c r="B1008" t="s">
        <v>8837</v>
      </c>
    </row>
    <row r="1009" spans="1:2">
      <c r="A1009" t="s">
        <v>4760</v>
      </c>
      <c r="B1009" t="s">
        <v>4761</v>
      </c>
    </row>
    <row r="1010" spans="1:2">
      <c r="A1010" t="s">
        <v>11297</v>
      </c>
      <c r="B1010" t="s">
        <v>11298</v>
      </c>
    </row>
    <row r="1011" spans="1:2">
      <c r="A1011" t="s">
        <v>11297</v>
      </c>
      <c r="B1011" t="s">
        <v>11298</v>
      </c>
    </row>
    <row r="1012" spans="1:2">
      <c r="A1012" t="s">
        <v>3957</v>
      </c>
      <c r="B1012" t="s">
        <v>3958</v>
      </c>
    </row>
    <row r="1013" spans="1:2">
      <c r="A1013" t="s">
        <v>7494</v>
      </c>
      <c r="B1013" t="s">
        <v>7495</v>
      </c>
    </row>
    <row r="1014" spans="1:2">
      <c r="A1014" t="s">
        <v>9156</v>
      </c>
      <c r="B1014" t="s">
        <v>9157</v>
      </c>
    </row>
    <row r="1015" spans="1:2">
      <c r="A1015" t="s">
        <v>5494</v>
      </c>
      <c r="B1015" t="s">
        <v>5496</v>
      </c>
    </row>
    <row r="1016" spans="1:2">
      <c r="A1016" t="s">
        <v>5494</v>
      </c>
      <c r="B1016" t="s">
        <v>5495</v>
      </c>
    </row>
    <row r="1017" spans="1:2">
      <c r="A1017" t="s">
        <v>10702</v>
      </c>
      <c r="B1017" t="s">
        <v>10703</v>
      </c>
    </row>
    <row r="1018" spans="1:2">
      <c r="A1018" t="s">
        <v>5536</v>
      </c>
      <c r="B1018" t="s">
        <v>5537</v>
      </c>
    </row>
    <row r="1019" spans="1:2">
      <c r="A1019" t="s">
        <v>5514</v>
      </c>
      <c r="B1019" t="s">
        <v>5515</v>
      </c>
    </row>
    <row r="1020" spans="1:2">
      <c r="A1020" t="s">
        <v>8091</v>
      </c>
      <c r="B1020" t="s">
        <v>8092</v>
      </c>
    </row>
    <row r="1021" spans="1:2">
      <c r="A1021" t="s">
        <v>4266</v>
      </c>
      <c r="B1021" t="s">
        <v>4267</v>
      </c>
    </row>
    <row r="1022" spans="1:2">
      <c r="A1022" t="s">
        <v>5500</v>
      </c>
      <c r="B1022" t="s">
        <v>5501</v>
      </c>
    </row>
    <row r="1023" spans="1:2">
      <c r="A1023" t="s">
        <v>3548</v>
      </c>
      <c r="B1023" t="s">
        <v>3549</v>
      </c>
    </row>
    <row r="1024" spans="1:2">
      <c r="A1024" t="s">
        <v>10499</v>
      </c>
      <c r="B1024" t="s">
        <v>10501</v>
      </c>
    </row>
    <row r="1025" spans="1:2">
      <c r="A1025" t="s">
        <v>7303</v>
      </c>
      <c r="B1025" t="s">
        <v>7304</v>
      </c>
    </row>
    <row r="1026" spans="1:2">
      <c r="A1026" t="s">
        <v>7434</v>
      </c>
      <c r="B1026" t="s">
        <v>7435</v>
      </c>
    </row>
    <row r="1027" spans="1:2">
      <c r="A1027" t="s">
        <v>4720</v>
      </c>
      <c r="B1027" t="s">
        <v>4721</v>
      </c>
    </row>
    <row r="1028" spans="1:2">
      <c r="A1028" t="s">
        <v>9010</v>
      </c>
      <c r="B1028" t="s">
        <v>9011</v>
      </c>
    </row>
    <row r="1029" spans="1:2">
      <c r="A1029" t="s">
        <v>6083</v>
      </c>
      <c r="B1029" t="s">
        <v>6084</v>
      </c>
    </row>
    <row r="1030" spans="1:2">
      <c r="A1030" t="s">
        <v>7036</v>
      </c>
      <c r="B1030" t="s">
        <v>7037</v>
      </c>
    </row>
    <row r="1031" spans="1:2">
      <c r="A1031" t="s">
        <v>10579</v>
      </c>
      <c r="B1031" t="s">
        <v>10580</v>
      </c>
    </row>
    <row r="1032" spans="1:2">
      <c r="A1032" t="s">
        <v>4413</v>
      </c>
      <c r="B1032" t="s">
        <v>4414</v>
      </c>
    </row>
    <row r="1033" spans="1:2">
      <c r="A1033" t="s">
        <v>4195</v>
      </c>
      <c r="B1033" t="s">
        <v>4196</v>
      </c>
    </row>
    <row r="1034" spans="1:2">
      <c r="A1034" t="s">
        <v>7004</v>
      </c>
      <c r="B1034" t="s">
        <v>7006</v>
      </c>
    </row>
    <row r="1035" spans="1:2">
      <c r="A1035" t="s">
        <v>3729</v>
      </c>
      <c r="B1035" t="s">
        <v>3730</v>
      </c>
    </row>
    <row r="1036" spans="1:2">
      <c r="A1036" t="s">
        <v>10485</v>
      </c>
      <c r="B1036" t="s">
        <v>10487</v>
      </c>
    </row>
    <row r="1037" spans="1:2">
      <c r="A1037" t="s">
        <v>11171</v>
      </c>
      <c r="B1037" t="s">
        <v>11172</v>
      </c>
    </row>
    <row r="1038" spans="1:2">
      <c r="A1038" t="s">
        <v>3715</v>
      </c>
      <c r="B1038" t="s">
        <v>3716</v>
      </c>
    </row>
    <row r="1039" spans="1:2">
      <c r="A1039" t="s">
        <v>11097</v>
      </c>
      <c r="B1039" t="s">
        <v>11098</v>
      </c>
    </row>
    <row r="1040" spans="1:2">
      <c r="A1040" t="s">
        <v>11802</v>
      </c>
      <c r="B1040" t="s">
        <v>11803</v>
      </c>
    </row>
    <row r="1041" spans="1:2">
      <c r="A1041" t="s">
        <v>9154</v>
      </c>
      <c r="B1041" t="s">
        <v>9155</v>
      </c>
    </row>
    <row r="1042" spans="1:2">
      <c r="A1042" t="s">
        <v>4372</v>
      </c>
      <c r="B1042" t="s">
        <v>4373</v>
      </c>
    </row>
    <row r="1043" spans="1:2">
      <c r="A1043" t="s">
        <v>5693</v>
      </c>
      <c r="B1043" t="s">
        <v>4373</v>
      </c>
    </row>
    <row r="1044" spans="1:2">
      <c r="A1044" t="s">
        <v>6436</v>
      </c>
      <c r="B1044" t="s">
        <v>4373</v>
      </c>
    </row>
    <row r="1045" spans="1:2">
      <c r="A1045" t="s">
        <v>9587</v>
      </c>
      <c r="B1045" t="s">
        <v>4373</v>
      </c>
    </row>
    <row r="1046" spans="1:2">
      <c r="A1046" t="s">
        <v>10080</v>
      </c>
      <c r="B1046" t="s">
        <v>4373</v>
      </c>
    </row>
    <row r="1047" spans="1:2">
      <c r="A1047" t="s">
        <v>10332</v>
      </c>
      <c r="B1047" t="s">
        <v>4373</v>
      </c>
    </row>
    <row r="1048" spans="1:2">
      <c r="A1048" t="s">
        <v>10804</v>
      </c>
      <c r="B1048" t="s">
        <v>4373</v>
      </c>
    </row>
    <row r="1049" spans="1:2">
      <c r="A1049" t="s">
        <v>11248</v>
      </c>
      <c r="B1049" t="s">
        <v>4373</v>
      </c>
    </row>
    <row r="1050" spans="1:2">
      <c r="A1050" t="s">
        <v>12786</v>
      </c>
      <c r="B1050" t="s">
        <v>4373</v>
      </c>
    </row>
    <row r="1051" spans="1:2">
      <c r="A1051" t="s">
        <v>13513</v>
      </c>
      <c r="B1051" t="s">
        <v>4373</v>
      </c>
    </row>
    <row r="1052" spans="1:2">
      <c r="A1052" t="s">
        <v>4284</v>
      </c>
      <c r="B1052" t="s">
        <v>4285</v>
      </c>
    </row>
    <row r="1053" spans="1:2">
      <c r="A1053" t="s">
        <v>4268</v>
      </c>
      <c r="B1053" t="s">
        <v>4269</v>
      </c>
    </row>
    <row r="1054" spans="1:2">
      <c r="A1054" t="s">
        <v>6323</v>
      </c>
      <c r="B1054" t="s">
        <v>6324</v>
      </c>
    </row>
    <row r="1055" spans="1:2">
      <c r="A1055" t="s">
        <v>11376</v>
      </c>
      <c r="B1055" t="s">
        <v>11378</v>
      </c>
    </row>
    <row r="1056" spans="1:2">
      <c r="A1056" t="s">
        <v>4264</v>
      </c>
      <c r="B1056" t="s">
        <v>4265</v>
      </c>
    </row>
    <row r="1057" spans="1:2">
      <c r="A1057" t="s">
        <v>12005</v>
      </c>
      <c r="B1057" t="s">
        <v>12006</v>
      </c>
    </row>
    <row r="1058" spans="1:2">
      <c r="A1058" t="s">
        <v>10351</v>
      </c>
      <c r="B1058" t="s">
        <v>10353</v>
      </c>
    </row>
    <row r="1059" spans="1:2">
      <c r="A1059" t="s">
        <v>8131</v>
      </c>
      <c r="B1059" t="s">
        <v>8134</v>
      </c>
    </row>
    <row r="1060" spans="1:2">
      <c r="A1060" t="s">
        <v>9699</v>
      </c>
      <c r="B1060" t="s">
        <v>9700</v>
      </c>
    </row>
    <row r="1061" spans="1:2">
      <c r="A1061" t="s">
        <v>6460</v>
      </c>
      <c r="B1061" t="s">
        <v>6461</v>
      </c>
    </row>
    <row r="1062" spans="1:2">
      <c r="A1062" t="s">
        <v>11441</v>
      </c>
      <c r="B1062" t="s">
        <v>11442</v>
      </c>
    </row>
    <row r="1063" spans="1:2">
      <c r="A1063" t="s">
        <v>10482</v>
      </c>
      <c r="B1063" t="s">
        <v>10484</v>
      </c>
    </row>
    <row r="1064" spans="1:2">
      <c r="A1064" t="s">
        <v>12144</v>
      </c>
      <c r="B1064" t="s">
        <v>14270</v>
      </c>
    </row>
    <row r="1065" spans="1:2">
      <c r="A1065" t="s">
        <v>3963</v>
      </c>
      <c r="B1065" t="s">
        <v>3964</v>
      </c>
    </row>
    <row r="1066" spans="1:2">
      <c r="A1066" t="s">
        <v>4660</v>
      </c>
      <c r="B1066" t="s">
        <v>3964</v>
      </c>
    </row>
    <row r="1067" spans="1:2">
      <c r="A1067" t="s">
        <v>4660</v>
      </c>
      <c r="B1067" t="s">
        <v>3964</v>
      </c>
    </row>
    <row r="1068" spans="1:2">
      <c r="A1068" t="s">
        <v>6778</v>
      </c>
      <c r="B1068" t="s">
        <v>3964</v>
      </c>
    </row>
    <row r="1069" spans="1:2">
      <c r="A1069" t="s">
        <v>3967</v>
      </c>
      <c r="B1069" t="s">
        <v>3968</v>
      </c>
    </row>
    <row r="1070" spans="1:2">
      <c r="A1070" t="s">
        <v>3925</v>
      </c>
      <c r="B1070" t="s">
        <v>3926</v>
      </c>
    </row>
    <row r="1071" spans="1:2">
      <c r="A1071" t="s">
        <v>3975</v>
      </c>
      <c r="B1071" t="s">
        <v>3976</v>
      </c>
    </row>
    <row r="1072" spans="1:2">
      <c r="A1072" t="s">
        <v>3985</v>
      </c>
      <c r="B1072" t="s">
        <v>3986</v>
      </c>
    </row>
    <row r="1073" spans="1:2">
      <c r="A1073" t="s">
        <v>14131</v>
      </c>
      <c r="B1073" t="s">
        <v>14205</v>
      </c>
    </row>
    <row r="1074" spans="1:2">
      <c r="A1074" t="s">
        <v>6551</v>
      </c>
      <c r="B1074" t="s">
        <v>6553</v>
      </c>
    </row>
    <row r="1075" spans="1:2">
      <c r="A1075" t="s">
        <v>6551</v>
      </c>
      <c r="B1075" t="s">
        <v>6552</v>
      </c>
    </row>
    <row r="1076" spans="1:2">
      <c r="A1076" t="s">
        <v>6551</v>
      </c>
      <c r="B1076" t="s">
        <v>6554</v>
      </c>
    </row>
    <row r="1077" spans="1:2">
      <c r="A1077" t="s">
        <v>6057</v>
      </c>
      <c r="B1077" t="s">
        <v>6058</v>
      </c>
    </row>
    <row r="1078" spans="1:2">
      <c r="A1078" t="s">
        <v>11712</v>
      </c>
      <c r="B1078" t="s">
        <v>11713</v>
      </c>
    </row>
    <row r="1079" spans="1:2">
      <c r="A1079" t="s">
        <v>11804</v>
      </c>
      <c r="B1079" t="s">
        <v>11805</v>
      </c>
    </row>
    <row r="1080" spans="1:2">
      <c r="A1080" t="s">
        <v>11714</v>
      </c>
      <c r="B1080" t="s">
        <v>11715</v>
      </c>
    </row>
    <row r="1081" spans="1:2">
      <c r="A1081" t="s">
        <v>11698</v>
      </c>
      <c r="B1081" t="s">
        <v>11699</v>
      </c>
    </row>
    <row r="1082" spans="1:2">
      <c r="A1082" t="s">
        <v>13132</v>
      </c>
      <c r="B1082" t="s">
        <v>13133</v>
      </c>
    </row>
    <row r="1083" spans="1:2">
      <c r="A1083" t="s">
        <v>4722</v>
      </c>
      <c r="B1083" t="s">
        <v>4723</v>
      </c>
    </row>
    <row r="1084" spans="1:2">
      <c r="A1084" t="s">
        <v>9158</v>
      </c>
      <c r="B1084" t="s">
        <v>9159</v>
      </c>
    </row>
    <row r="1085" spans="1:2">
      <c r="A1085" t="s">
        <v>5025</v>
      </c>
      <c r="B1085" t="s">
        <v>5026</v>
      </c>
    </row>
    <row r="1086" spans="1:2">
      <c r="A1086" t="s">
        <v>4911</v>
      </c>
      <c r="B1086" t="s">
        <v>4912</v>
      </c>
    </row>
    <row r="1087" spans="1:2">
      <c r="A1087" t="s">
        <v>4903</v>
      </c>
      <c r="B1087" t="s">
        <v>4904</v>
      </c>
    </row>
    <row r="1088" spans="1:2">
      <c r="A1088" t="s">
        <v>8600</v>
      </c>
      <c r="B1088" t="s">
        <v>8601</v>
      </c>
    </row>
    <row r="1089" spans="1:2">
      <c r="A1089" t="s">
        <v>8668</v>
      </c>
      <c r="B1089" t="s">
        <v>8669</v>
      </c>
    </row>
    <row r="1090" spans="1:2">
      <c r="A1090" t="s">
        <v>9028</v>
      </c>
      <c r="B1090" t="s">
        <v>9029</v>
      </c>
    </row>
    <row r="1091" spans="1:2">
      <c r="A1091" t="s">
        <v>5474</v>
      </c>
      <c r="B1091" t="s">
        <v>5475</v>
      </c>
    </row>
    <row r="1092" spans="1:2">
      <c r="A1092" t="s">
        <v>12154</v>
      </c>
      <c r="B1092" t="s">
        <v>12155</v>
      </c>
    </row>
    <row r="1093" spans="1:2">
      <c r="A1093" t="s">
        <v>3522</v>
      </c>
      <c r="B1093" t="s">
        <v>3523</v>
      </c>
    </row>
    <row r="1094" spans="1:2">
      <c r="A1094" t="s">
        <v>7902</v>
      </c>
      <c r="B1094" t="s">
        <v>7903</v>
      </c>
    </row>
    <row r="1095" spans="1:2">
      <c r="A1095" t="s">
        <v>12609</v>
      </c>
      <c r="B1095" t="s">
        <v>12610</v>
      </c>
    </row>
    <row r="1096" spans="1:2">
      <c r="A1096" t="s">
        <v>7210</v>
      </c>
      <c r="B1096" t="s">
        <v>7211</v>
      </c>
    </row>
    <row r="1097" spans="1:2">
      <c r="A1097" t="s">
        <v>12291</v>
      </c>
      <c r="B1097" t="s">
        <v>12292</v>
      </c>
    </row>
    <row r="1098" spans="1:2">
      <c r="A1098" t="s">
        <v>12251</v>
      </c>
      <c r="B1098" t="s">
        <v>12252</v>
      </c>
    </row>
    <row r="1099" spans="1:2">
      <c r="A1099" t="s">
        <v>9655</v>
      </c>
      <c r="B1099" t="s">
        <v>9656</v>
      </c>
    </row>
    <row r="1100" spans="1:2">
      <c r="A1100" t="s">
        <v>9670</v>
      </c>
      <c r="B1100" t="s">
        <v>9671</v>
      </c>
    </row>
    <row r="1101" spans="1:2">
      <c r="A1101" t="s">
        <v>12029</v>
      </c>
      <c r="B1101" t="s">
        <v>12030</v>
      </c>
    </row>
    <row r="1102" spans="1:2">
      <c r="A1102" t="s">
        <v>8025</v>
      </c>
      <c r="B1102" t="s">
        <v>8026</v>
      </c>
    </row>
    <row r="1103" spans="1:2">
      <c r="A1103" t="s">
        <v>7109</v>
      </c>
      <c r="B1103" t="s">
        <v>7110</v>
      </c>
    </row>
    <row r="1104" spans="1:2">
      <c r="A1104" t="s">
        <v>3779</v>
      </c>
      <c r="B1104" t="s">
        <v>3780</v>
      </c>
    </row>
    <row r="1105" spans="1:2">
      <c r="A1105" t="s">
        <v>12639</v>
      </c>
      <c r="B1105" t="s">
        <v>12640</v>
      </c>
    </row>
    <row r="1106" spans="1:2">
      <c r="A1106" t="s">
        <v>12227</v>
      </c>
      <c r="B1106" t="s">
        <v>12228</v>
      </c>
    </row>
    <row r="1107" spans="1:2">
      <c r="A1107" t="s">
        <v>8806</v>
      </c>
      <c r="B1107" t="s">
        <v>8807</v>
      </c>
    </row>
    <row r="1108" spans="1:2">
      <c r="A1108" t="s">
        <v>3870</v>
      </c>
      <c r="B1108" t="s">
        <v>14152</v>
      </c>
    </row>
    <row r="1109" spans="1:2">
      <c r="A1109" t="s">
        <v>9699</v>
      </c>
      <c r="B1109" t="s">
        <v>9701</v>
      </c>
    </row>
    <row r="1110" spans="1:2">
      <c r="A1110" t="s">
        <v>8119</v>
      </c>
      <c r="B1110" t="s">
        <v>8120</v>
      </c>
    </row>
    <row r="1111" spans="1:2">
      <c r="A1111" t="s">
        <v>5929</v>
      </c>
      <c r="B1111" t="s">
        <v>5930</v>
      </c>
    </row>
    <row r="1112" spans="1:2">
      <c r="A1112" t="s">
        <v>5933</v>
      </c>
      <c r="B1112" t="s">
        <v>5934</v>
      </c>
    </row>
    <row r="1113" spans="1:2">
      <c r="A1113" t="s">
        <v>12099</v>
      </c>
      <c r="B1113" t="s">
        <v>12101</v>
      </c>
    </row>
    <row r="1114" spans="1:2">
      <c r="A1114" t="s">
        <v>13188</v>
      </c>
      <c r="B1114" t="s">
        <v>13189</v>
      </c>
    </row>
    <row r="1115" spans="1:2">
      <c r="A1115" t="s">
        <v>10116</v>
      </c>
      <c r="B1115" t="s">
        <v>10118</v>
      </c>
    </row>
    <row r="1116" spans="1:2">
      <c r="A1116" t="s">
        <v>5003</v>
      </c>
      <c r="B1116" t="s">
        <v>5004</v>
      </c>
    </row>
    <row r="1117" spans="1:2">
      <c r="A1117" t="s">
        <v>11171</v>
      </c>
      <c r="B1117" t="s">
        <v>11173</v>
      </c>
    </row>
    <row r="1118" spans="1:2">
      <c r="A1118" t="s">
        <v>8800</v>
      </c>
      <c r="B1118" t="s">
        <v>8801</v>
      </c>
    </row>
    <row r="1119" spans="1:2">
      <c r="A1119" t="s">
        <v>11097</v>
      </c>
      <c r="B1119" t="s">
        <v>11099</v>
      </c>
    </row>
    <row r="1120" spans="1:2">
      <c r="A1120" t="s">
        <v>5742</v>
      </c>
      <c r="B1120" t="s">
        <v>5743</v>
      </c>
    </row>
    <row r="1121" spans="1:2">
      <c r="A1121" t="s">
        <v>12744</v>
      </c>
      <c r="B1121" t="s">
        <v>12745</v>
      </c>
    </row>
    <row r="1122" spans="1:2">
      <c r="A1122" t="s">
        <v>12736</v>
      </c>
      <c r="B1122" t="s">
        <v>12737</v>
      </c>
    </row>
    <row r="1123" spans="1:2">
      <c r="A1123" t="s">
        <v>12750</v>
      </c>
      <c r="B1123" t="s">
        <v>12751</v>
      </c>
    </row>
    <row r="1124" spans="1:2">
      <c r="A1124" t="s">
        <v>6171</v>
      </c>
      <c r="B1124" t="s">
        <v>6172</v>
      </c>
    </row>
    <row r="1125" spans="1:2">
      <c r="A1125" t="s">
        <v>6131</v>
      </c>
      <c r="B1125" t="s">
        <v>6132</v>
      </c>
    </row>
    <row r="1126" spans="1:2">
      <c r="A1126" t="s">
        <v>7054</v>
      </c>
      <c r="B1126" t="s">
        <v>7055</v>
      </c>
    </row>
    <row r="1127" spans="1:2">
      <c r="A1127" t="s">
        <v>4306</v>
      </c>
      <c r="B1127" t="s">
        <v>4307</v>
      </c>
    </row>
    <row r="1128" spans="1:2">
      <c r="A1128" t="s">
        <v>12275</v>
      </c>
      <c r="B1128" t="s">
        <v>12276</v>
      </c>
    </row>
    <row r="1129" spans="1:2">
      <c r="A1129" t="s">
        <v>12210</v>
      </c>
      <c r="B1129" t="s">
        <v>12211</v>
      </c>
    </row>
    <row r="1130" spans="1:2">
      <c r="A1130" t="s">
        <v>9729</v>
      </c>
      <c r="B1130" t="s">
        <v>9730</v>
      </c>
    </row>
    <row r="1131" spans="1:2">
      <c r="A1131" t="s">
        <v>12626</v>
      </c>
      <c r="B1131" t="s">
        <v>12627</v>
      </c>
    </row>
    <row r="1132" spans="1:2">
      <c r="A1132" t="s">
        <v>12628</v>
      </c>
      <c r="B1132" t="s">
        <v>12627</v>
      </c>
    </row>
    <row r="1133" spans="1:2">
      <c r="A1133" t="s">
        <v>7545</v>
      </c>
      <c r="B1133" t="s">
        <v>1906</v>
      </c>
    </row>
    <row r="1134" spans="1:2">
      <c r="A1134" t="s">
        <v>8774</v>
      </c>
      <c r="B1134" t="s">
        <v>8775</v>
      </c>
    </row>
    <row r="1135" spans="1:2">
      <c r="A1135" t="s">
        <v>11901</v>
      </c>
      <c r="B1135" t="s">
        <v>11902</v>
      </c>
    </row>
    <row r="1136" spans="1:2">
      <c r="A1136" t="s">
        <v>7474</v>
      </c>
      <c r="B1136" t="s">
        <v>7475</v>
      </c>
    </row>
    <row r="1137" spans="1:2">
      <c r="A1137" t="s">
        <v>9762</v>
      </c>
      <c r="B1137" t="s">
        <v>9763</v>
      </c>
    </row>
    <row r="1138" spans="1:2">
      <c r="A1138" t="s">
        <v>9675</v>
      </c>
      <c r="B1138" t="s">
        <v>9676</v>
      </c>
    </row>
    <row r="1139" spans="1:2">
      <c r="A1139" t="s">
        <v>9675</v>
      </c>
      <c r="B1139" t="s">
        <v>9676</v>
      </c>
    </row>
    <row r="1140" spans="1:2">
      <c r="A1140" t="s">
        <v>6613</v>
      </c>
      <c r="B1140" t="s">
        <v>6614</v>
      </c>
    </row>
    <row r="1141" spans="1:2">
      <c r="A1141" t="s">
        <v>5327</v>
      </c>
      <c r="B1141" t="s">
        <v>5328</v>
      </c>
    </row>
    <row r="1142" spans="1:2">
      <c r="A1142" t="s">
        <v>10330</v>
      </c>
      <c r="B1142" t="s">
        <v>10331</v>
      </c>
    </row>
    <row r="1143" spans="1:2">
      <c r="A1143" t="s">
        <v>9320</v>
      </c>
      <c r="B1143" t="s">
        <v>9321</v>
      </c>
    </row>
    <row r="1144" spans="1:2">
      <c r="A1144" t="s">
        <v>9973</v>
      </c>
      <c r="B1144" t="s">
        <v>9974</v>
      </c>
    </row>
    <row r="1145" spans="1:2">
      <c r="A1145" t="s">
        <v>6634</v>
      </c>
      <c r="B1145" t="s">
        <v>6635</v>
      </c>
    </row>
    <row r="1146" spans="1:2">
      <c r="A1146" t="s">
        <v>9689</v>
      </c>
      <c r="B1146" t="s">
        <v>9690</v>
      </c>
    </row>
    <row r="1147" spans="1:2">
      <c r="A1147" t="s">
        <v>9689</v>
      </c>
      <c r="B1147" t="s">
        <v>9690</v>
      </c>
    </row>
    <row r="1148" spans="1:2">
      <c r="A1148" t="s">
        <v>10192</v>
      </c>
      <c r="B1148" t="s">
        <v>10193</v>
      </c>
    </row>
    <row r="1149" spans="1:2">
      <c r="A1149" t="s">
        <v>9012</v>
      </c>
      <c r="B1149" t="s">
        <v>9013</v>
      </c>
    </row>
    <row r="1150" spans="1:2">
      <c r="A1150" t="s">
        <v>9658</v>
      </c>
      <c r="B1150" t="s">
        <v>9659</v>
      </c>
    </row>
    <row r="1151" spans="1:2">
      <c r="A1151" t="s">
        <v>9658</v>
      </c>
      <c r="B1151" t="s">
        <v>9659</v>
      </c>
    </row>
    <row r="1152" spans="1:2">
      <c r="A1152" t="s">
        <v>3768</v>
      </c>
      <c r="B1152" t="s">
        <v>3769</v>
      </c>
    </row>
    <row r="1153" spans="1:2">
      <c r="A1153" t="s">
        <v>3770</v>
      </c>
      <c r="B1153" t="s">
        <v>3769</v>
      </c>
    </row>
    <row r="1154" spans="1:2">
      <c r="A1154" t="s">
        <v>5240</v>
      </c>
      <c r="B1154" t="s">
        <v>5241</v>
      </c>
    </row>
    <row r="1155" spans="1:2">
      <c r="A1155" t="s">
        <v>4356</v>
      </c>
      <c r="B1155" t="s">
        <v>4357</v>
      </c>
    </row>
    <row r="1156" spans="1:2">
      <c r="A1156" t="s">
        <v>4762</v>
      </c>
      <c r="B1156" t="s">
        <v>4763</v>
      </c>
    </row>
    <row r="1157" spans="1:2">
      <c r="A1157" t="s">
        <v>8077</v>
      </c>
      <c r="B1157" t="s">
        <v>8078</v>
      </c>
    </row>
    <row r="1158" spans="1:2">
      <c r="A1158" t="s">
        <v>11260</v>
      </c>
      <c r="B1158" t="s">
        <v>8078</v>
      </c>
    </row>
    <row r="1159" spans="1:2">
      <c r="A1159" t="s">
        <v>6699</v>
      </c>
      <c r="B1159" t="s">
        <v>6700</v>
      </c>
    </row>
    <row r="1160" spans="1:2">
      <c r="A1160" t="s">
        <v>4952</v>
      </c>
      <c r="B1160" t="s">
        <v>4953</v>
      </c>
    </row>
    <row r="1161" spans="1:2">
      <c r="A1161" t="s">
        <v>12174</v>
      </c>
      <c r="B1161" t="s">
        <v>12175</v>
      </c>
    </row>
    <row r="1162" spans="1:2">
      <c r="A1162" t="s">
        <v>4674</v>
      </c>
      <c r="B1162" t="s">
        <v>4675</v>
      </c>
    </row>
    <row r="1163" spans="1:2">
      <c r="A1163" t="s">
        <v>9967</v>
      </c>
      <c r="B1163" t="s">
        <v>9968</v>
      </c>
    </row>
    <row r="1164" spans="1:2">
      <c r="A1164" t="s">
        <v>3764</v>
      </c>
      <c r="B1164" t="s">
        <v>3765</v>
      </c>
    </row>
    <row r="1165" spans="1:2">
      <c r="A1165" t="s">
        <v>7887</v>
      </c>
      <c r="B1165" t="s">
        <v>7888</v>
      </c>
    </row>
    <row r="1166" spans="1:2">
      <c r="A1166" t="s">
        <v>4998</v>
      </c>
      <c r="B1166" t="s">
        <v>4999</v>
      </c>
    </row>
    <row r="1167" spans="1:2">
      <c r="A1167" t="s">
        <v>8852</v>
      </c>
      <c r="B1167" t="s">
        <v>8853</v>
      </c>
    </row>
    <row r="1168" spans="1:2">
      <c r="A1168" t="s">
        <v>3843</v>
      </c>
      <c r="B1168" t="s">
        <v>3844</v>
      </c>
    </row>
    <row r="1169" spans="1:2">
      <c r="A1169" t="s">
        <v>3554</v>
      </c>
      <c r="B1169" t="s">
        <v>3555</v>
      </c>
    </row>
    <row r="1170" spans="1:2">
      <c r="A1170" t="s">
        <v>11016</v>
      </c>
      <c r="B1170" t="s">
        <v>11017</v>
      </c>
    </row>
    <row r="1171" spans="1:2">
      <c r="A1171" t="s">
        <v>12302</v>
      </c>
      <c r="B1171" t="s">
        <v>12303</v>
      </c>
    </row>
    <row r="1172" spans="1:2">
      <c r="A1172" t="s">
        <v>7948</v>
      </c>
      <c r="B1172" t="s">
        <v>14238</v>
      </c>
    </row>
    <row r="1173" spans="1:2">
      <c r="A1173" t="s">
        <v>7944</v>
      </c>
      <c r="B1173" t="s">
        <v>14239</v>
      </c>
    </row>
    <row r="1174" spans="1:2">
      <c r="A1174" t="s">
        <v>4184</v>
      </c>
      <c r="B1174" t="s">
        <v>4185</v>
      </c>
    </row>
    <row r="1175" spans="1:2">
      <c r="A1175" t="s">
        <v>5724</v>
      </c>
      <c r="B1175" t="s">
        <v>5725</v>
      </c>
    </row>
    <row r="1176" spans="1:2">
      <c r="A1176" t="s">
        <v>11059</v>
      </c>
      <c r="B1176" t="s">
        <v>11061</v>
      </c>
    </row>
    <row r="1177" spans="1:2">
      <c r="A1177" t="s">
        <v>7765</v>
      </c>
      <c r="B1177" t="s">
        <v>14230</v>
      </c>
    </row>
    <row r="1178" spans="1:2">
      <c r="A1178" t="s">
        <v>7765</v>
      </c>
      <c r="B1178" t="s">
        <v>7767</v>
      </c>
    </row>
    <row r="1179" spans="1:2">
      <c r="A1179" t="s">
        <v>6989</v>
      </c>
      <c r="B1179" t="s">
        <v>6990</v>
      </c>
    </row>
    <row r="1180" spans="1:2">
      <c r="A1180" t="s">
        <v>5138</v>
      </c>
      <c r="B1180" t="s">
        <v>5139</v>
      </c>
    </row>
    <row r="1181" spans="1:2">
      <c r="A1181" t="s">
        <v>5148</v>
      </c>
      <c r="B1181" t="s">
        <v>5149</v>
      </c>
    </row>
    <row r="1182" spans="1:2">
      <c r="A1182" t="s">
        <v>5158</v>
      </c>
      <c r="B1182" t="s">
        <v>5159</v>
      </c>
    </row>
    <row r="1183" spans="1:2">
      <c r="A1183" t="s">
        <v>5166</v>
      </c>
      <c r="B1183" t="s">
        <v>5167</v>
      </c>
    </row>
    <row r="1184" spans="1:2">
      <c r="A1184" t="s">
        <v>4108</v>
      </c>
      <c r="B1184" t="s">
        <v>4109</v>
      </c>
    </row>
    <row r="1185" spans="1:2">
      <c r="A1185" t="s">
        <v>4108</v>
      </c>
      <c r="B1185" t="s">
        <v>4109</v>
      </c>
    </row>
    <row r="1186" spans="1:2">
      <c r="A1186" t="s">
        <v>8532</v>
      </c>
      <c r="B1186" t="s">
        <v>8533</v>
      </c>
    </row>
    <row r="1187" spans="1:2">
      <c r="A1187" t="s">
        <v>4799</v>
      </c>
      <c r="B1187" t="s">
        <v>4800</v>
      </c>
    </row>
    <row r="1188" spans="1:2">
      <c r="A1188" t="s">
        <v>4809</v>
      </c>
      <c r="B1188" t="s">
        <v>4810</v>
      </c>
    </row>
    <row r="1189" spans="1:2">
      <c r="A1189" t="s">
        <v>7007</v>
      </c>
      <c r="B1189" t="s">
        <v>7008</v>
      </c>
    </row>
    <row r="1190" spans="1:2">
      <c r="A1190" t="s">
        <v>6998</v>
      </c>
      <c r="B1190" t="s">
        <v>7000</v>
      </c>
    </row>
    <row r="1191" spans="1:2">
      <c r="A1191" t="s">
        <v>7015</v>
      </c>
      <c r="B1191" t="s">
        <v>7016</v>
      </c>
    </row>
    <row r="1192" spans="1:2">
      <c r="A1192" t="s">
        <v>8958</v>
      </c>
      <c r="B1192" t="s">
        <v>8959</v>
      </c>
    </row>
    <row r="1193" spans="1:2">
      <c r="A1193" t="s">
        <v>11866</v>
      </c>
      <c r="B1193" t="s">
        <v>11867</v>
      </c>
    </row>
    <row r="1194" spans="1:2">
      <c r="A1194" t="s">
        <v>4256</v>
      </c>
      <c r="B1194" t="s">
        <v>4257</v>
      </c>
    </row>
    <row r="1195" spans="1:2">
      <c r="A1195" t="s">
        <v>11211</v>
      </c>
      <c r="B1195" t="s">
        <v>11214</v>
      </c>
    </row>
    <row r="1196" spans="1:2">
      <c r="A1196" t="s">
        <v>3514</v>
      </c>
      <c r="B1196" t="s">
        <v>3515</v>
      </c>
    </row>
    <row r="1197" spans="1:2">
      <c r="A1197" t="s">
        <v>14145</v>
      </c>
      <c r="B1197" t="s">
        <v>14255</v>
      </c>
    </row>
    <row r="1198" spans="1:2">
      <c r="A1198" t="s">
        <v>5521</v>
      </c>
      <c r="B1198" t="s">
        <v>5522</v>
      </c>
    </row>
    <row r="1199" spans="1:2">
      <c r="A1199" t="s">
        <v>5989</v>
      </c>
      <c r="B1199" t="s">
        <v>5990</v>
      </c>
    </row>
    <row r="1200" spans="1:2">
      <c r="A1200" t="s">
        <v>6974</v>
      </c>
      <c r="B1200" t="s">
        <v>6976</v>
      </c>
    </row>
    <row r="1201" spans="1:2">
      <c r="A1201" t="s">
        <v>7507</v>
      </c>
      <c r="B1201" t="s">
        <v>7508</v>
      </c>
    </row>
    <row r="1202" spans="1:2">
      <c r="A1202" t="s">
        <v>8444</v>
      </c>
      <c r="B1202" t="s">
        <v>8445</v>
      </c>
    </row>
    <row r="1203" spans="1:2">
      <c r="A1203" t="s">
        <v>8444</v>
      </c>
      <c r="B1203" t="s">
        <v>8446</v>
      </c>
    </row>
    <row r="1204" spans="1:2">
      <c r="A1204" t="s">
        <v>5802</v>
      </c>
      <c r="B1204" t="s">
        <v>5803</v>
      </c>
    </row>
    <row r="1205" spans="1:2">
      <c r="A1205" t="s">
        <v>10900</v>
      </c>
      <c r="B1205" t="s">
        <v>10901</v>
      </c>
    </row>
    <row r="1206" spans="1:2">
      <c r="A1206" t="s">
        <v>9719</v>
      </c>
      <c r="B1206" t="s">
        <v>14256</v>
      </c>
    </row>
    <row r="1207" spans="1:2">
      <c r="A1207" t="s">
        <v>12676</v>
      </c>
      <c r="B1207" t="s">
        <v>12677</v>
      </c>
    </row>
    <row r="1208" spans="1:2">
      <c r="A1208" t="s">
        <v>4172</v>
      </c>
      <c r="B1208" t="s">
        <v>4173</v>
      </c>
    </row>
    <row r="1209" spans="1:2">
      <c r="A1209" t="s">
        <v>10186</v>
      </c>
      <c r="B1209" t="s">
        <v>10187</v>
      </c>
    </row>
    <row r="1210" spans="1:2">
      <c r="A1210" t="s">
        <v>10710</v>
      </c>
      <c r="B1210" t="s">
        <v>10711</v>
      </c>
    </row>
    <row r="1211" spans="1:2">
      <c r="A1211" t="s">
        <v>13191</v>
      </c>
      <c r="B1211" t="s">
        <v>13192</v>
      </c>
    </row>
    <row r="1212" spans="1:2">
      <c r="A1212" t="s">
        <v>9720</v>
      </c>
      <c r="B1212" t="s">
        <v>9721</v>
      </c>
    </row>
    <row r="1213" spans="1:2">
      <c r="A1213" t="s">
        <v>4160</v>
      </c>
      <c r="B1213" t="s">
        <v>4161</v>
      </c>
    </row>
    <row r="1214" spans="1:2">
      <c r="A1214" t="s">
        <v>4442</v>
      </c>
      <c r="B1214" t="s">
        <v>4443</v>
      </c>
    </row>
    <row r="1215" spans="1:2">
      <c r="A1215" t="s">
        <v>8135</v>
      </c>
      <c r="B1215" t="s">
        <v>8138</v>
      </c>
    </row>
    <row r="1216" spans="1:2">
      <c r="A1216" t="s">
        <v>6695</v>
      </c>
      <c r="B1216" t="s">
        <v>6696</v>
      </c>
    </row>
    <row r="1217" spans="1:2">
      <c r="A1217" t="s">
        <v>10200</v>
      </c>
      <c r="B1217" t="s">
        <v>6696</v>
      </c>
    </row>
    <row r="1218" spans="1:2">
      <c r="A1218" t="s">
        <v>13136</v>
      </c>
      <c r="B1218" t="s">
        <v>13137</v>
      </c>
    </row>
    <row r="1219" spans="1:2">
      <c r="A1219" t="s">
        <v>13032</v>
      </c>
      <c r="B1219" t="s">
        <v>13033</v>
      </c>
    </row>
    <row r="1220" spans="1:2">
      <c r="A1220" t="s">
        <v>6719</v>
      </c>
      <c r="B1220" t="s">
        <v>6720</v>
      </c>
    </row>
    <row r="1221" spans="1:2">
      <c r="A1221" t="s">
        <v>3781</v>
      </c>
      <c r="B1221" t="s">
        <v>3782</v>
      </c>
    </row>
    <row r="1222" spans="1:2">
      <c r="A1222" t="s">
        <v>11976</v>
      </c>
      <c r="B1222" t="s">
        <v>11977</v>
      </c>
    </row>
    <row r="1223" spans="1:2">
      <c r="A1223" t="s">
        <v>7351</v>
      </c>
      <c r="B1223" t="s">
        <v>7352</v>
      </c>
    </row>
    <row r="1224" spans="1:2">
      <c r="A1224" t="s">
        <v>3961</v>
      </c>
      <c r="B1224" t="s">
        <v>3962</v>
      </c>
    </row>
    <row r="1225" spans="1:2">
      <c r="A1225" t="s">
        <v>4596</v>
      </c>
      <c r="B1225" t="s">
        <v>3962</v>
      </c>
    </row>
    <row r="1226" spans="1:2">
      <c r="A1226" t="s">
        <v>10433</v>
      </c>
      <c r="B1226" t="s">
        <v>10435</v>
      </c>
    </row>
    <row r="1227" spans="1:2">
      <c r="A1227" t="s">
        <v>6471</v>
      </c>
      <c r="B1227" t="s">
        <v>6472</v>
      </c>
    </row>
    <row r="1228" spans="1:2">
      <c r="A1228" t="s">
        <v>10783</v>
      </c>
      <c r="B1228" t="s">
        <v>10784</v>
      </c>
    </row>
    <row r="1229" spans="1:2">
      <c r="A1229" t="s">
        <v>6953</v>
      </c>
      <c r="B1229" t="s">
        <v>6955</v>
      </c>
    </row>
    <row r="1230" spans="1:2">
      <c r="A1230" t="s">
        <v>6953</v>
      </c>
      <c r="B1230" t="s">
        <v>6954</v>
      </c>
    </row>
    <row r="1231" spans="1:2">
      <c r="A1231" t="s">
        <v>13109</v>
      </c>
      <c r="B1231" t="s">
        <v>13110</v>
      </c>
    </row>
    <row r="1232" spans="1:2">
      <c r="A1232" t="s">
        <v>10837</v>
      </c>
      <c r="B1232" t="s">
        <v>10838</v>
      </c>
    </row>
    <row r="1233" spans="1:2">
      <c r="A1233" t="s">
        <v>5295</v>
      </c>
      <c r="B1233" t="s">
        <v>5296</v>
      </c>
    </row>
    <row r="1234" spans="1:2">
      <c r="A1234" t="s">
        <v>6071</v>
      </c>
      <c r="B1234" t="s">
        <v>6072</v>
      </c>
    </row>
    <row r="1235" spans="1:2">
      <c r="A1235" t="s">
        <v>6690</v>
      </c>
      <c r="B1235" t="s">
        <v>6691</v>
      </c>
    </row>
    <row r="1236" spans="1:2">
      <c r="A1236" t="s">
        <v>13522</v>
      </c>
      <c r="B1236" t="s">
        <v>13523</v>
      </c>
    </row>
    <row r="1237" spans="1:2">
      <c r="A1237" t="s">
        <v>4642</v>
      </c>
      <c r="B1237" t="s">
        <v>4643</v>
      </c>
    </row>
    <row r="1238" spans="1:2">
      <c r="A1238" t="s">
        <v>6977</v>
      </c>
      <c r="B1238" t="s">
        <v>6978</v>
      </c>
    </row>
    <row r="1239" spans="1:2">
      <c r="A1239" t="s">
        <v>10791</v>
      </c>
      <c r="B1239" t="s">
        <v>10792</v>
      </c>
    </row>
    <row r="1240" spans="1:2">
      <c r="A1240" t="s">
        <v>10552</v>
      </c>
      <c r="B1240" t="s">
        <v>10553</v>
      </c>
    </row>
    <row r="1241" spans="1:2">
      <c r="A1241" t="s">
        <v>3526</v>
      </c>
      <c r="B1241" t="s">
        <v>3527</v>
      </c>
    </row>
    <row r="1242" spans="1:2">
      <c r="A1242" t="s">
        <v>4778</v>
      </c>
      <c r="B1242" t="s">
        <v>3527</v>
      </c>
    </row>
    <row r="1243" spans="1:2">
      <c r="A1243" t="s">
        <v>5572</v>
      </c>
      <c r="B1243" t="s">
        <v>3527</v>
      </c>
    </row>
    <row r="1244" spans="1:2">
      <c r="A1244" t="s">
        <v>6977</v>
      </c>
      <c r="B1244" t="s">
        <v>6979</v>
      </c>
    </row>
    <row r="1245" spans="1:2">
      <c r="A1245" t="s">
        <v>6173</v>
      </c>
      <c r="B1245" t="s">
        <v>6174</v>
      </c>
    </row>
    <row r="1246" spans="1:2">
      <c r="A1246" t="s">
        <v>11990</v>
      </c>
      <c r="B1246" t="s">
        <v>11991</v>
      </c>
    </row>
    <row r="1247" spans="1:2">
      <c r="A1247" t="s">
        <v>4410</v>
      </c>
      <c r="B1247" t="s">
        <v>4411</v>
      </c>
    </row>
    <row r="1248" spans="1:2">
      <c r="A1248" t="s">
        <v>5764</v>
      </c>
      <c r="B1248" t="s">
        <v>5765</v>
      </c>
    </row>
    <row r="1249" spans="1:2">
      <c r="A1249" t="s">
        <v>3552</v>
      </c>
      <c r="B1249" t="s">
        <v>3553</v>
      </c>
    </row>
    <row r="1250" spans="1:2">
      <c r="A1250" t="s">
        <v>14132</v>
      </c>
      <c r="B1250" t="s">
        <v>5804</v>
      </c>
    </row>
    <row r="1251" spans="1:2">
      <c r="A1251" t="s">
        <v>5805</v>
      </c>
      <c r="B1251" t="s">
        <v>5806</v>
      </c>
    </row>
    <row r="1252" spans="1:2">
      <c r="A1252" t="s">
        <v>6711</v>
      </c>
      <c r="B1252" t="s">
        <v>6712</v>
      </c>
    </row>
    <row r="1253" spans="1:2">
      <c r="A1253" t="s">
        <v>12503</v>
      </c>
      <c r="B1253" t="s">
        <v>12504</v>
      </c>
    </row>
    <row r="1254" spans="1:2">
      <c r="A1254" t="s">
        <v>7432</v>
      </c>
      <c r="B1254" t="s">
        <v>7433</v>
      </c>
    </row>
    <row r="1255" spans="1:2">
      <c r="A1255" t="s">
        <v>10536</v>
      </c>
      <c r="B1255" t="s">
        <v>10537</v>
      </c>
    </row>
    <row r="1256" spans="1:2">
      <c r="A1256" t="s">
        <v>5879</v>
      </c>
      <c r="B1256" t="s">
        <v>5880</v>
      </c>
    </row>
    <row r="1257" spans="1:2">
      <c r="A1257" t="s">
        <v>5886</v>
      </c>
      <c r="B1257" t="s">
        <v>5887</v>
      </c>
    </row>
    <row r="1258" spans="1:2">
      <c r="A1258" t="s">
        <v>5345</v>
      </c>
      <c r="B1258" t="s">
        <v>5346</v>
      </c>
    </row>
    <row r="1259" spans="1:2">
      <c r="A1259" t="s">
        <v>4152</v>
      </c>
      <c r="B1259" t="s">
        <v>4153</v>
      </c>
    </row>
    <row r="1260" spans="1:2">
      <c r="A1260" t="s">
        <v>12589</v>
      </c>
      <c r="B1260" t="s">
        <v>12590</v>
      </c>
    </row>
    <row r="1261" spans="1:2">
      <c r="A1261" t="s">
        <v>12319</v>
      </c>
      <c r="B1261" t="s">
        <v>12320</v>
      </c>
    </row>
    <row r="1262" spans="1:2">
      <c r="A1262" t="s">
        <v>10888</v>
      </c>
      <c r="B1262" t="s">
        <v>10889</v>
      </c>
    </row>
    <row r="1263" spans="1:2">
      <c r="A1263" t="s">
        <v>6207</v>
      </c>
      <c r="B1263" t="s">
        <v>6208</v>
      </c>
    </row>
    <row r="1264" spans="1:2">
      <c r="A1264" t="s">
        <v>3771</v>
      </c>
      <c r="B1264" t="s">
        <v>3772</v>
      </c>
    </row>
    <row r="1265" spans="1:2">
      <c r="A1265" t="s">
        <v>6526</v>
      </c>
      <c r="B1265" t="s">
        <v>6527</v>
      </c>
    </row>
    <row r="1266" spans="1:2">
      <c r="A1266" t="s">
        <v>7337</v>
      </c>
      <c r="B1266" t="s">
        <v>7338</v>
      </c>
    </row>
    <row r="1267" spans="1:2">
      <c r="A1267" t="s">
        <v>11552</v>
      </c>
      <c r="B1267" t="s">
        <v>11553</v>
      </c>
    </row>
    <row r="1268" spans="1:2">
      <c r="A1268" t="s">
        <v>5766</v>
      </c>
      <c r="B1268" t="s">
        <v>5767</v>
      </c>
    </row>
    <row r="1269" spans="1:2">
      <c r="A1269" t="s">
        <v>8968</v>
      </c>
      <c r="B1269" t="s">
        <v>8969</v>
      </c>
    </row>
    <row r="1270" spans="1:2">
      <c r="A1270" t="s">
        <v>11658</v>
      </c>
      <c r="B1270" t="s">
        <v>11659</v>
      </c>
    </row>
    <row r="1271" spans="1:2">
      <c r="A1271" t="s">
        <v>11716</v>
      </c>
      <c r="B1271" t="s">
        <v>11717</v>
      </c>
    </row>
    <row r="1272" spans="1:2">
      <c r="A1272" t="s">
        <v>4278</v>
      </c>
      <c r="B1272" t="s">
        <v>4279</v>
      </c>
    </row>
    <row r="1273" spans="1:2">
      <c r="A1273" t="s">
        <v>9941</v>
      </c>
      <c r="B1273" t="s">
        <v>9942</v>
      </c>
    </row>
    <row r="1274" spans="1:2">
      <c r="A1274" t="s">
        <v>7436</v>
      </c>
      <c r="B1274" t="s">
        <v>7437</v>
      </c>
    </row>
    <row r="1275" spans="1:2">
      <c r="A1275" t="s">
        <v>6329</v>
      </c>
      <c r="B1275" t="s">
        <v>2029</v>
      </c>
    </row>
    <row r="1276" spans="1:2">
      <c r="A1276" t="s">
        <v>6794</v>
      </c>
      <c r="B1276" t="s">
        <v>6795</v>
      </c>
    </row>
    <row r="1277" spans="1:2">
      <c r="A1277" t="s">
        <v>9260</v>
      </c>
      <c r="B1277" t="s">
        <v>9261</v>
      </c>
    </row>
    <row r="1278" spans="1:2">
      <c r="A1278" t="s">
        <v>5518</v>
      </c>
      <c r="B1278" t="s">
        <v>5519</v>
      </c>
    </row>
    <row r="1279" spans="1:2">
      <c r="A1279" t="s">
        <v>7765</v>
      </c>
      <c r="B1279" t="s">
        <v>7766</v>
      </c>
    </row>
    <row r="1280" spans="1:2">
      <c r="A1280" t="s">
        <v>11016</v>
      </c>
      <c r="B1280" t="s">
        <v>11018</v>
      </c>
    </row>
    <row r="1281" spans="1:2">
      <c r="A1281" t="s">
        <v>3693</v>
      </c>
      <c r="B1281" t="s">
        <v>3694</v>
      </c>
    </row>
    <row r="1282" spans="1:2">
      <c r="A1282" t="s">
        <v>6325</v>
      </c>
      <c r="B1282" t="s">
        <v>6326</v>
      </c>
    </row>
    <row r="1283" spans="1:2">
      <c r="A1283" t="s">
        <v>4746</v>
      </c>
      <c r="B1283" t="s">
        <v>4747</v>
      </c>
    </row>
    <row r="1284" spans="1:2">
      <c r="A1284" t="s">
        <v>3498</v>
      </c>
      <c r="B1284" t="s">
        <v>3499</v>
      </c>
    </row>
    <row r="1285" spans="1:2">
      <c r="A1285" t="s">
        <v>7454</v>
      </c>
      <c r="B1285" t="s">
        <v>7455</v>
      </c>
    </row>
    <row r="1286" spans="1:2">
      <c r="A1286" t="s">
        <v>9997</v>
      </c>
      <c r="B1286" t="s">
        <v>14259</v>
      </c>
    </row>
    <row r="1287" spans="1:2">
      <c r="A1287" t="s">
        <v>9548</v>
      </c>
      <c r="B1287" t="s">
        <v>9549</v>
      </c>
    </row>
    <row r="1288" spans="1:2">
      <c r="A1288" t="s">
        <v>12026</v>
      </c>
      <c r="B1288" t="s">
        <v>12027</v>
      </c>
    </row>
    <row r="1289" spans="1:2">
      <c r="A1289" t="s">
        <v>10282</v>
      </c>
      <c r="B1289" t="s">
        <v>10283</v>
      </c>
    </row>
    <row r="1290" spans="1:2">
      <c r="A1290" t="s">
        <v>11059</v>
      </c>
      <c r="B1290" t="s">
        <v>11060</v>
      </c>
    </row>
    <row r="1291" spans="1:2">
      <c r="A1291" t="s">
        <v>4522</v>
      </c>
      <c r="B1291" t="s">
        <v>4523</v>
      </c>
    </row>
    <row r="1292" spans="1:2">
      <c r="A1292" t="s">
        <v>4512</v>
      </c>
      <c r="B1292" t="s">
        <v>4513</v>
      </c>
    </row>
    <row r="1293" spans="1:2">
      <c r="A1293" t="s">
        <v>6678</v>
      </c>
      <c r="B1293" t="s">
        <v>6679</v>
      </c>
    </row>
    <row r="1294" spans="1:2">
      <c r="A1294" t="s">
        <v>13345</v>
      </c>
      <c r="B1294" t="s">
        <v>13346</v>
      </c>
    </row>
    <row r="1295" spans="1:2">
      <c r="A1295" t="s">
        <v>6517</v>
      </c>
      <c r="B1295" t="s">
        <v>6518</v>
      </c>
    </row>
    <row r="1296" spans="1:2">
      <c r="A1296" t="s">
        <v>7099</v>
      </c>
      <c r="B1296" t="s">
        <v>7100</v>
      </c>
    </row>
    <row r="1297" spans="1:2">
      <c r="A1297" t="s">
        <v>7942</v>
      </c>
      <c r="B1297" t="s">
        <v>14233</v>
      </c>
    </row>
    <row r="1298" spans="1:2">
      <c r="A1298" t="s">
        <v>7933</v>
      </c>
      <c r="B1298" t="s">
        <v>14234</v>
      </c>
    </row>
    <row r="1299" spans="1:2">
      <c r="A1299" t="s">
        <v>4338</v>
      </c>
      <c r="B1299" t="s">
        <v>4339</v>
      </c>
    </row>
    <row r="1300" spans="1:2">
      <c r="A1300" t="s">
        <v>8636</v>
      </c>
      <c r="B1300" t="s">
        <v>8637</v>
      </c>
    </row>
    <row r="1301" spans="1:2">
      <c r="A1301" t="s">
        <v>11062</v>
      </c>
      <c r="B1301" t="s">
        <v>11063</v>
      </c>
    </row>
    <row r="1302" spans="1:2">
      <c r="A1302" t="s">
        <v>11062</v>
      </c>
      <c r="B1302" t="s">
        <v>11063</v>
      </c>
    </row>
    <row r="1303" spans="1:2">
      <c r="A1303" t="s">
        <v>7136</v>
      </c>
      <c r="B1303" t="s">
        <v>7137</v>
      </c>
    </row>
    <row r="1304" spans="1:2">
      <c r="A1304" t="s">
        <v>5154</v>
      </c>
      <c r="B1304" t="s">
        <v>5155</v>
      </c>
    </row>
    <row r="1305" spans="1:2">
      <c r="A1305" t="s">
        <v>13267</v>
      </c>
      <c r="B1305" t="s">
        <v>13268</v>
      </c>
    </row>
    <row r="1306" spans="1:2">
      <c r="A1306" t="s">
        <v>13319</v>
      </c>
      <c r="B1306" t="s">
        <v>13320</v>
      </c>
    </row>
    <row r="1307" spans="1:2">
      <c r="A1307" t="s">
        <v>11914</v>
      </c>
      <c r="B1307" t="s">
        <v>11915</v>
      </c>
    </row>
    <row r="1308" spans="1:2">
      <c r="A1308" t="s">
        <v>9371</v>
      </c>
      <c r="B1308" t="s">
        <v>9372</v>
      </c>
    </row>
    <row r="1309" spans="1:2">
      <c r="A1309" t="s">
        <v>8147</v>
      </c>
      <c r="B1309" t="s">
        <v>8148</v>
      </c>
    </row>
    <row r="1310" spans="1:2">
      <c r="A1310" t="s">
        <v>6496</v>
      </c>
      <c r="B1310" t="s">
        <v>6497</v>
      </c>
    </row>
    <row r="1311" spans="1:2">
      <c r="A1311" t="s">
        <v>11405</v>
      </c>
      <c r="B1311" t="s">
        <v>11406</v>
      </c>
    </row>
    <row r="1312" spans="1:2">
      <c r="A1312" t="s">
        <v>7059</v>
      </c>
      <c r="B1312" t="s">
        <v>7060</v>
      </c>
    </row>
    <row r="1313" spans="1:2">
      <c r="A1313" t="s">
        <v>10890</v>
      </c>
      <c r="B1313" t="s">
        <v>10891</v>
      </c>
    </row>
    <row r="1314" spans="1:2">
      <c r="A1314" t="s">
        <v>9048</v>
      </c>
      <c r="B1314" t="s">
        <v>9049</v>
      </c>
    </row>
    <row r="1315" spans="1:2">
      <c r="A1315" t="s">
        <v>12686</v>
      </c>
      <c r="B1315" t="s">
        <v>12687</v>
      </c>
    </row>
    <row r="1316" spans="1:2">
      <c r="A1316" t="s">
        <v>12066</v>
      </c>
      <c r="B1316" t="s">
        <v>12067</v>
      </c>
    </row>
    <row r="1317" spans="1:2">
      <c r="A1317" t="s">
        <v>9347</v>
      </c>
      <c r="B1317" t="s">
        <v>9348</v>
      </c>
    </row>
    <row r="1318" spans="1:2">
      <c r="A1318" t="s">
        <v>10188</v>
      </c>
      <c r="B1318" t="s">
        <v>10189</v>
      </c>
    </row>
    <row r="1319" spans="1:2">
      <c r="A1319" t="s">
        <v>6251</v>
      </c>
      <c r="B1319" t="s">
        <v>6252</v>
      </c>
    </row>
    <row r="1320" spans="1:2">
      <c r="A1320" t="s">
        <v>8718</v>
      </c>
      <c r="B1320" t="s">
        <v>8719</v>
      </c>
    </row>
    <row r="1321" spans="1:2">
      <c r="A1321" t="s">
        <v>3622</v>
      </c>
      <c r="B1321" t="s">
        <v>3623</v>
      </c>
    </row>
    <row r="1322" spans="1:2">
      <c r="A1322" t="s">
        <v>12351</v>
      </c>
      <c r="B1322" t="s">
        <v>12352</v>
      </c>
    </row>
    <row r="1323" spans="1:2">
      <c r="A1323" t="s">
        <v>8712</v>
      </c>
      <c r="B1323" t="s">
        <v>8713</v>
      </c>
    </row>
    <row r="1324" spans="1:2">
      <c r="A1324" t="s">
        <v>8534</v>
      </c>
      <c r="B1324" t="s">
        <v>8535</v>
      </c>
    </row>
    <row r="1325" spans="1:2">
      <c r="A1325" t="s">
        <v>10422</v>
      </c>
      <c r="B1325" t="s">
        <v>10423</v>
      </c>
    </row>
    <row r="1326" spans="1:2">
      <c r="A1326" t="s">
        <v>10436</v>
      </c>
      <c r="B1326" t="s">
        <v>10438</v>
      </c>
    </row>
    <row r="1327" spans="1:2">
      <c r="A1327" t="s">
        <v>10430</v>
      </c>
      <c r="B1327" t="s">
        <v>10432</v>
      </c>
    </row>
    <row r="1328" spans="1:2">
      <c r="A1328" t="s">
        <v>10442</v>
      </c>
      <c r="B1328" t="s">
        <v>10443</v>
      </c>
    </row>
    <row r="1329" spans="1:2">
      <c r="A1329" t="s">
        <v>10427</v>
      </c>
      <c r="B1329" t="s">
        <v>10429</v>
      </c>
    </row>
    <row r="1330" spans="1:2">
      <c r="A1330" t="s">
        <v>3403</v>
      </c>
      <c r="B1330" t="s">
        <v>3404</v>
      </c>
    </row>
    <row r="1331" spans="1:2">
      <c r="A1331" t="s">
        <v>3403</v>
      </c>
      <c r="B1331" t="s">
        <v>3404</v>
      </c>
    </row>
    <row r="1332" spans="1:2">
      <c r="A1332" t="s">
        <v>10656</v>
      </c>
      <c r="B1332" t="s">
        <v>10658</v>
      </c>
    </row>
    <row r="1333" spans="1:2">
      <c r="A1333" t="s">
        <v>12042</v>
      </c>
      <c r="B1333" t="s">
        <v>12043</v>
      </c>
    </row>
    <row r="1334" spans="1:2">
      <c r="A1334" t="s">
        <v>9198</v>
      </c>
      <c r="B1334" t="s">
        <v>9199</v>
      </c>
    </row>
    <row r="1335" spans="1:2">
      <c r="A1335" t="s">
        <v>9178</v>
      </c>
      <c r="B1335" t="s">
        <v>9179</v>
      </c>
    </row>
    <row r="1336" spans="1:2">
      <c r="A1336" t="s">
        <v>6796</v>
      </c>
      <c r="B1336" t="s">
        <v>6797</v>
      </c>
    </row>
    <row r="1337" spans="1:2">
      <c r="A1337" t="s">
        <v>5456</v>
      </c>
      <c r="B1337" t="s">
        <v>5457</v>
      </c>
    </row>
    <row r="1338" spans="1:2">
      <c r="A1338" t="s">
        <v>5453</v>
      </c>
      <c r="B1338" t="s">
        <v>5455</v>
      </c>
    </row>
    <row r="1339" spans="1:2">
      <c r="A1339" t="s">
        <v>4950</v>
      </c>
      <c r="B1339" t="s">
        <v>4951</v>
      </c>
    </row>
    <row r="1340" spans="1:2">
      <c r="A1340" t="s">
        <v>9712</v>
      </c>
      <c r="B1340" t="s">
        <v>9713</v>
      </c>
    </row>
    <row r="1341" spans="1:2">
      <c r="A1341" t="s">
        <v>9712</v>
      </c>
      <c r="B1341" t="s">
        <v>9713</v>
      </c>
    </row>
    <row r="1342" spans="1:2">
      <c r="A1342" t="s">
        <v>10656</v>
      </c>
      <c r="B1342" t="s">
        <v>10657</v>
      </c>
    </row>
    <row r="1343" spans="1:2">
      <c r="A1343" t="s">
        <v>13054</v>
      </c>
      <c r="B1343" t="s">
        <v>13055</v>
      </c>
    </row>
    <row r="1344" spans="1:2">
      <c r="A1344" t="s">
        <v>9200</v>
      </c>
      <c r="B1344" t="s">
        <v>9201</v>
      </c>
    </row>
    <row r="1345" spans="1:2">
      <c r="A1345" t="s">
        <v>7095</v>
      </c>
      <c r="B1345" t="s">
        <v>7096</v>
      </c>
    </row>
    <row r="1346" spans="1:2">
      <c r="A1346" t="s">
        <v>9872</v>
      </c>
      <c r="B1346" t="s">
        <v>9873</v>
      </c>
    </row>
    <row r="1347" spans="1:2">
      <c r="A1347" t="s">
        <v>13206</v>
      </c>
      <c r="B1347" t="s">
        <v>13207</v>
      </c>
    </row>
    <row r="1348" spans="1:2">
      <c r="A1348" t="s">
        <v>6680</v>
      </c>
      <c r="B1348" t="s">
        <v>6681</v>
      </c>
    </row>
    <row r="1349" spans="1:2">
      <c r="A1349" t="s">
        <v>9164</v>
      </c>
      <c r="B1349" t="s">
        <v>9165</v>
      </c>
    </row>
    <row r="1350" spans="1:2">
      <c r="A1350" t="s">
        <v>9180</v>
      </c>
      <c r="B1350" t="s">
        <v>9181</v>
      </c>
    </row>
    <row r="1351" spans="1:2">
      <c r="A1351" t="s">
        <v>6039</v>
      </c>
      <c r="B1351" t="s">
        <v>6040</v>
      </c>
    </row>
    <row r="1352" spans="1:2">
      <c r="A1352" t="s">
        <v>4597</v>
      </c>
      <c r="B1352" t="s">
        <v>4598</v>
      </c>
    </row>
    <row r="1353" spans="1:2">
      <c r="A1353" t="s">
        <v>10092</v>
      </c>
      <c r="B1353" t="s">
        <v>10093</v>
      </c>
    </row>
    <row r="1354" spans="1:2">
      <c r="A1354" t="s">
        <v>10092</v>
      </c>
      <c r="B1354" t="s">
        <v>10093</v>
      </c>
    </row>
    <row r="1355" spans="1:2">
      <c r="A1355" t="s">
        <v>12505</v>
      </c>
      <c r="B1355" t="s">
        <v>12506</v>
      </c>
    </row>
    <row r="1356" spans="1:2">
      <c r="A1356" t="s">
        <v>8093</v>
      </c>
      <c r="B1356" t="s">
        <v>8094</v>
      </c>
    </row>
    <row r="1357" spans="1:2">
      <c r="A1357" t="s">
        <v>13217</v>
      </c>
      <c r="B1357" t="s">
        <v>13218</v>
      </c>
    </row>
    <row r="1358" spans="1:2">
      <c r="A1358" t="s">
        <v>6209</v>
      </c>
      <c r="B1358" t="s">
        <v>6210</v>
      </c>
    </row>
    <row r="1359" spans="1:2">
      <c r="A1359" t="s">
        <v>6285</v>
      </c>
      <c r="B1359" t="s">
        <v>6286</v>
      </c>
    </row>
    <row r="1360" spans="1:2">
      <c r="A1360" t="s">
        <v>6085</v>
      </c>
      <c r="B1360" t="s">
        <v>6086</v>
      </c>
    </row>
    <row r="1361" spans="1:2">
      <c r="A1361" t="s">
        <v>11604</v>
      </c>
      <c r="B1361" t="s">
        <v>11605</v>
      </c>
    </row>
    <row r="1362" spans="1:2">
      <c r="A1362" t="s">
        <v>5931</v>
      </c>
      <c r="B1362" t="s">
        <v>5932</v>
      </c>
    </row>
    <row r="1363" spans="1:2">
      <c r="A1363" t="s">
        <v>6211</v>
      </c>
      <c r="B1363" t="s">
        <v>6212</v>
      </c>
    </row>
    <row r="1364" spans="1:2">
      <c r="A1364" t="s">
        <v>9595</v>
      </c>
      <c r="B1364" t="s">
        <v>9597</v>
      </c>
    </row>
    <row r="1365" spans="1:2">
      <c r="A1365" t="s">
        <v>3790</v>
      </c>
      <c r="B1365" t="s">
        <v>3791</v>
      </c>
    </row>
    <row r="1366" spans="1:2">
      <c r="A1366" t="s">
        <v>3804</v>
      </c>
      <c r="B1366" t="s">
        <v>3791</v>
      </c>
    </row>
    <row r="1367" spans="1:2">
      <c r="A1367" t="s">
        <v>13408</v>
      </c>
      <c r="B1367" t="s">
        <v>13409</v>
      </c>
    </row>
    <row r="1368" spans="1:2">
      <c r="A1368" t="s">
        <v>10078</v>
      </c>
      <c r="B1368" t="s">
        <v>10079</v>
      </c>
    </row>
    <row r="1369" spans="1:2">
      <c r="A1369" t="s">
        <v>9613</v>
      </c>
      <c r="B1369" t="s">
        <v>9614</v>
      </c>
    </row>
    <row r="1370" spans="1:2">
      <c r="A1370" t="s">
        <v>7150</v>
      </c>
      <c r="B1370" t="s">
        <v>7151</v>
      </c>
    </row>
    <row r="1371" spans="1:2">
      <c r="A1371" t="s">
        <v>3433</v>
      </c>
      <c r="B1371" t="s">
        <v>3434</v>
      </c>
    </row>
    <row r="1372" spans="1:2">
      <c r="A1372" t="s">
        <v>12583</v>
      </c>
      <c r="B1372" t="s">
        <v>12584</v>
      </c>
    </row>
    <row r="1373" spans="1:2">
      <c r="A1373" t="s">
        <v>8448</v>
      </c>
      <c r="B1373" t="s">
        <v>8449</v>
      </c>
    </row>
    <row r="1374" spans="1:2">
      <c r="A1374" t="s">
        <v>8448</v>
      </c>
      <c r="B1374" t="s">
        <v>8449</v>
      </c>
    </row>
    <row r="1375" spans="1:2">
      <c r="A1375" t="s">
        <v>8448</v>
      </c>
      <c r="B1375" t="s">
        <v>8450</v>
      </c>
    </row>
    <row r="1376" spans="1:2">
      <c r="A1376" t="s">
        <v>13343</v>
      </c>
      <c r="B1376" t="s">
        <v>13344</v>
      </c>
    </row>
    <row r="1377" spans="1:2">
      <c r="A1377" t="s">
        <v>9856</v>
      </c>
      <c r="B1377" t="s">
        <v>9857</v>
      </c>
    </row>
    <row r="1378" spans="1:2">
      <c r="A1378" t="s">
        <v>7136</v>
      </c>
      <c r="B1378" t="s">
        <v>14228</v>
      </c>
    </row>
    <row r="1379" spans="1:2">
      <c r="A1379" t="s">
        <v>5103</v>
      </c>
      <c r="B1379" t="s">
        <v>5105</v>
      </c>
    </row>
    <row r="1380" spans="1:2">
      <c r="A1380" t="s">
        <v>5103</v>
      </c>
      <c r="B1380" t="s">
        <v>5104</v>
      </c>
    </row>
    <row r="1381" spans="1:2">
      <c r="A1381" t="s">
        <v>12332</v>
      </c>
      <c r="B1381" t="s">
        <v>12333</v>
      </c>
    </row>
    <row r="1382" spans="1:2">
      <c r="A1382" t="s">
        <v>12332</v>
      </c>
      <c r="B1382" t="s">
        <v>12333</v>
      </c>
    </row>
    <row r="1383" spans="1:2">
      <c r="A1383" t="s">
        <v>12052</v>
      </c>
      <c r="B1383" t="s">
        <v>12053</v>
      </c>
    </row>
    <row r="1384" spans="1:2">
      <c r="A1384" t="s">
        <v>10460</v>
      </c>
      <c r="B1384" t="s">
        <v>10461</v>
      </c>
    </row>
    <row r="1385" spans="1:2">
      <c r="A1385" t="s">
        <v>3893</v>
      </c>
      <c r="B1385" t="s">
        <v>3894</v>
      </c>
    </row>
    <row r="1386" spans="1:2">
      <c r="A1386" t="s">
        <v>9534</v>
      </c>
      <c r="B1386" t="s">
        <v>9535</v>
      </c>
    </row>
    <row r="1387" spans="1:2">
      <c r="A1387" t="s">
        <v>9534</v>
      </c>
      <c r="B1387" t="s">
        <v>9535</v>
      </c>
    </row>
    <row r="1388" spans="1:2">
      <c r="A1388" t="s">
        <v>6515</v>
      </c>
      <c r="B1388" t="s">
        <v>6516</v>
      </c>
    </row>
    <row r="1389" spans="1:2">
      <c r="A1389" t="s">
        <v>11933</v>
      </c>
      <c r="B1389" t="s">
        <v>11934</v>
      </c>
    </row>
    <row r="1390" spans="1:2">
      <c r="A1390" t="s">
        <v>5597</v>
      </c>
      <c r="B1390" t="s">
        <v>5598</v>
      </c>
    </row>
    <row r="1391" spans="1:2">
      <c r="A1391" t="s">
        <v>5597</v>
      </c>
      <c r="B1391" t="s">
        <v>5599</v>
      </c>
    </row>
    <row r="1392" spans="1:2">
      <c r="A1392" t="s">
        <v>13045</v>
      </c>
      <c r="B1392" t="s">
        <v>13046</v>
      </c>
    </row>
    <row r="1393" spans="1:2">
      <c r="A1393" t="s">
        <v>13229</v>
      </c>
      <c r="B1393" t="s">
        <v>13230</v>
      </c>
    </row>
    <row r="1394" spans="1:2">
      <c r="A1394" t="s">
        <v>4724</v>
      </c>
      <c r="B1394" t="s">
        <v>4725</v>
      </c>
    </row>
    <row r="1395" spans="1:2">
      <c r="A1395" t="s">
        <v>4232</v>
      </c>
      <c r="B1395" t="s">
        <v>4233</v>
      </c>
    </row>
    <row r="1396" spans="1:2">
      <c r="A1396" t="s">
        <v>5198</v>
      </c>
      <c r="B1396" t="s">
        <v>5199</v>
      </c>
    </row>
    <row r="1397" spans="1:2">
      <c r="A1397" t="s">
        <v>11490</v>
      </c>
      <c r="B1397" t="s">
        <v>11491</v>
      </c>
    </row>
    <row r="1398" spans="1:2">
      <c r="A1398" t="s">
        <v>7122</v>
      </c>
      <c r="B1398" t="s">
        <v>7123</v>
      </c>
    </row>
    <row r="1399" spans="1:2">
      <c r="A1399" t="s">
        <v>12507</v>
      </c>
      <c r="B1399" t="s">
        <v>12508</v>
      </c>
    </row>
    <row r="1400" spans="1:2">
      <c r="A1400" t="s">
        <v>5305</v>
      </c>
      <c r="B1400" t="s">
        <v>5306</v>
      </c>
    </row>
    <row r="1401" spans="1:2">
      <c r="A1401" t="s">
        <v>5109</v>
      </c>
      <c r="B1401" t="s">
        <v>3306</v>
      </c>
    </row>
    <row r="1402" spans="1:2">
      <c r="A1402" t="s">
        <v>12738</v>
      </c>
      <c r="B1402" t="s">
        <v>12739</v>
      </c>
    </row>
    <row r="1403" spans="1:2">
      <c r="A1403" t="s">
        <v>8536</v>
      </c>
      <c r="B1403" t="s">
        <v>8537</v>
      </c>
    </row>
    <row r="1404" spans="1:2">
      <c r="A1404" t="s">
        <v>11478</v>
      </c>
      <c r="B1404" t="s">
        <v>11479</v>
      </c>
    </row>
    <row r="1405" spans="1:2">
      <c r="A1405" t="s">
        <v>11806</v>
      </c>
      <c r="B1405" t="s">
        <v>11807</v>
      </c>
    </row>
    <row r="1406" spans="1:2">
      <c r="A1406" t="s">
        <v>4068</v>
      </c>
      <c r="B1406" t="s">
        <v>4069</v>
      </c>
    </row>
    <row r="1407" spans="1:2">
      <c r="A1407" t="s">
        <v>11744</v>
      </c>
      <c r="B1407" t="s">
        <v>11745</v>
      </c>
    </row>
    <row r="1408" spans="1:2">
      <c r="A1408" t="s">
        <v>11808</v>
      </c>
      <c r="B1408" t="s">
        <v>11809</v>
      </c>
    </row>
    <row r="1409" spans="1:2">
      <c r="A1409" t="s">
        <v>11586</v>
      </c>
      <c r="B1409" t="s">
        <v>11587</v>
      </c>
    </row>
    <row r="1410" spans="1:2">
      <c r="A1410" t="s">
        <v>12703</v>
      </c>
      <c r="B1410" t="s">
        <v>12704</v>
      </c>
    </row>
    <row r="1411" spans="1:2">
      <c r="A1411" t="s">
        <v>9144</v>
      </c>
      <c r="B1411" t="s">
        <v>9145</v>
      </c>
    </row>
    <row r="1412" spans="1:2">
      <c r="A1412" t="s">
        <v>12938</v>
      </c>
      <c r="B1412" t="s">
        <v>12909</v>
      </c>
    </row>
    <row r="1413" spans="1:2">
      <c r="A1413" t="s">
        <v>4489</v>
      </c>
      <c r="B1413" t="s">
        <v>4491</v>
      </c>
    </row>
    <row r="1414" spans="1:2">
      <c r="A1414" t="s">
        <v>11660</v>
      </c>
      <c r="B1414" t="s">
        <v>11661</v>
      </c>
    </row>
    <row r="1415" spans="1:2">
      <c r="A1415" t="s">
        <v>11522</v>
      </c>
      <c r="B1415" t="s">
        <v>11523</v>
      </c>
    </row>
    <row r="1416" spans="1:2">
      <c r="A1416" t="s">
        <v>10851</v>
      </c>
      <c r="B1416" t="s">
        <v>10852</v>
      </c>
    </row>
    <row r="1417" spans="1:2">
      <c r="A1417" t="s">
        <v>9202</v>
      </c>
      <c r="B1417" t="s">
        <v>9203</v>
      </c>
    </row>
    <row r="1418" spans="1:2">
      <c r="A1418" t="s">
        <v>10630</v>
      </c>
      <c r="B1418" t="s">
        <v>10631</v>
      </c>
    </row>
    <row r="1419" spans="1:2">
      <c r="A1419" t="s">
        <v>11895</v>
      </c>
      <c r="B1419" t="s">
        <v>11896</v>
      </c>
    </row>
    <row r="1420" spans="1:2">
      <c r="A1420" t="s">
        <v>5030</v>
      </c>
      <c r="B1420" t="s">
        <v>5031</v>
      </c>
    </row>
    <row r="1421" spans="1:2">
      <c r="A1421" t="s">
        <v>11810</v>
      </c>
      <c r="B1421" t="s">
        <v>11811</v>
      </c>
    </row>
    <row r="1422" spans="1:2">
      <c r="A1422" t="s">
        <v>6366</v>
      </c>
      <c r="B1422" t="s">
        <v>6367</v>
      </c>
    </row>
    <row r="1423" spans="1:2">
      <c r="A1423" t="s">
        <v>9014</v>
      </c>
      <c r="B1423" t="s">
        <v>9015</v>
      </c>
    </row>
    <row r="1424" spans="1:2">
      <c r="A1424" t="s">
        <v>7039</v>
      </c>
      <c r="B1424" t="s">
        <v>7040</v>
      </c>
    </row>
    <row r="1425" spans="1:2">
      <c r="A1425" t="s">
        <v>12764</v>
      </c>
      <c r="B1425" t="s">
        <v>12765</v>
      </c>
    </row>
    <row r="1426" spans="1:2">
      <c r="A1426" t="s">
        <v>13315</v>
      </c>
      <c r="B1426" t="s">
        <v>13316</v>
      </c>
    </row>
    <row r="1427" spans="1:2">
      <c r="A1427" t="s">
        <v>13273</v>
      </c>
      <c r="B1427" t="s">
        <v>13274</v>
      </c>
    </row>
    <row r="1428" spans="1:2">
      <c r="A1428" t="s">
        <v>4150</v>
      </c>
      <c r="B1428" t="s">
        <v>4151</v>
      </c>
    </row>
    <row r="1429" spans="1:2">
      <c r="A1429" t="s">
        <v>5861</v>
      </c>
      <c r="B1429" t="s">
        <v>5862</v>
      </c>
    </row>
    <row r="1430" spans="1:2">
      <c r="A1430" t="s">
        <v>11606</v>
      </c>
      <c r="B1430" t="s">
        <v>11607</v>
      </c>
    </row>
    <row r="1431" spans="1:2">
      <c r="A1431" t="s">
        <v>9329</v>
      </c>
      <c r="B1431" t="s">
        <v>9330</v>
      </c>
    </row>
    <row r="1432" spans="1:2">
      <c r="A1432" t="s">
        <v>9353</v>
      </c>
      <c r="B1432" t="s">
        <v>9354</v>
      </c>
    </row>
    <row r="1433" spans="1:2">
      <c r="A1433" t="s">
        <v>6287</v>
      </c>
      <c r="B1433" t="s">
        <v>6288</v>
      </c>
    </row>
    <row r="1434" spans="1:2">
      <c r="A1434" t="s">
        <v>9866</v>
      </c>
      <c r="B1434" t="s">
        <v>9867</v>
      </c>
    </row>
    <row r="1435" spans="1:2">
      <c r="A1435" t="s">
        <v>5899</v>
      </c>
      <c r="B1435" t="s">
        <v>5900</v>
      </c>
    </row>
    <row r="1436" spans="1:2">
      <c r="A1436" t="s">
        <v>8902</v>
      </c>
      <c r="B1436" t="s">
        <v>8903</v>
      </c>
    </row>
    <row r="1437" spans="1:2">
      <c r="A1437" t="s">
        <v>9714</v>
      </c>
      <c r="B1437" t="s">
        <v>1034</v>
      </c>
    </row>
    <row r="1438" spans="1:2">
      <c r="A1438" t="s">
        <v>9714</v>
      </c>
      <c r="B1438" t="s">
        <v>1034</v>
      </c>
    </row>
    <row r="1439" spans="1:2">
      <c r="A1439" t="s">
        <v>11492</v>
      </c>
      <c r="B1439" t="s">
        <v>11493</v>
      </c>
    </row>
    <row r="1440" spans="1:2">
      <c r="A1440" t="s">
        <v>9980</v>
      </c>
      <c r="B1440" t="s">
        <v>9981</v>
      </c>
    </row>
    <row r="1441" spans="1:2">
      <c r="A1441" t="s">
        <v>8996</v>
      </c>
      <c r="B1441" t="s">
        <v>8997</v>
      </c>
    </row>
    <row r="1442" spans="1:2">
      <c r="A1442" t="s">
        <v>5771</v>
      </c>
      <c r="B1442" t="s">
        <v>5772</v>
      </c>
    </row>
    <row r="1443" spans="1:2">
      <c r="A1443" t="s">
        <v>8415</v>
      </c>
      <c r="B1443" t="s">
        <v>8416</v>
      </c>
    </row>
    <row r="1444" spans="1:2">
      <c r="A1444" t="s">
        <v>5146</v>
      </c>
      <c r="B1444" t="s">
        <v>5147</v>
      </c>
    </row>
    <row r="1445" spans="1:2">
      <c r="A1445" t="s">
        <v>9016</v>
      </c>
      <c r="B1445" t="s">
        <v>9017</v>
      </c>
    </row>
    <row r="1446" spans="1:2">
      <c r="A1446" t="s">
        <v>3339</v>
      </c>
      <c r="B1446" t="s">
        <v>3340</v>
      </c>
    </row>
    <row r="1447" spans="1:2">
      <c r="A1447" t="s">
        <v>6995</v>
      </c>
      <c r="B1447" t="s">
        <v>6997</v>
      </c>
    </row>
    <row r="1448" spans="1:2">
      <c r="A1448" t="s">
        <v>6524</v>
      </c>
      <c r="B1448" t="s">
        <v>6525</v>
      </c>
    </row>
    <row r="1449" spans="1:2">
      <c r="A1449" t="s">
        <v>6725</v>
      </c>
      <c r="B1449" t="s">
        <v>6726</v>
      </c>
    </row>
    <row r="1450" spans="1:2">
      <c r="A1450" t="s">
        <v>6213</v>
      </c>
      <c r="B1450" t="s">
        <v>6214</v>
      </c>
    </row>
    <row r="1451" spans="1:2">
      <c r="A1451" t="s">
        <v>5973</v>
      </c>
      <c r="B1451" t="s">
        <v>5974</v>
      </c>
    </row>
    <row r="1452" spans="1:2">
      <c r="A1452" t="s">
        <v>5390</v>
      </c>
      <c r="B1452" t="s">
        <v>5391</v>
      </c>
    </row>
    <row r="1453" spans="1:2">
      <c r="A1453" t="s">
        <v>7039</v>
      </c>
      <c r="B1453" t="s">
        <v>7041</v>
      </c>
    </row>
    <row r="1454" spans="1:2">
      <c r="A1454" t="s">
        <v>6867</v>
      </c>
      <c r="B1454" t="s">
        <v>6868</v>
      </c>
    </row>
    <row r="1455" spans="1:2">
      <c r="A1455" t="s">
        <v>8638</v>
      </c>
      <c r="B1455" t="s">
        <v>8639</v>
      </c>
    </row>
    <row r="1456" spans="1:2">
      <c r="A1456" t="s">
        <v>6011</v>
      </c>
      <c r="B1456" t="s">
        <v>6012</v>
      </c>
    </row>
    <row r="1457" spans="1:2">
      <c r="A1457" t="s">
        <v>9367</v>
      </c>
      <c r="B1457" t="s">
        <v>9368</v>
      </c>
    </row>
    <row r="1458" spans="1:2">
      <c r="A1458" t="s">
        <v>11762</v>
      </c>
      <c r="B1458" t="s">
        <v>11763</v>
      </c>
    </row>
    <row r="1459" spans="1:2">
      <c r="A1459" t="s">
        <v>9722</v>
      </c>
      <c r="B1459" t="s">
        <v>9723</v>
      </c>
    </row>
    <row r="1460" spans="1:2">
      <c r="A1460" t="s">
        <v>13125</v>
      </c>
      <c r="B1460" t="s">
        <v>13126</v>
      </c>
    </row>
    <row r="1461" spans="1:2">
      <c r="A1461" t="s">
        <v>8702</v>
      </c>
      <c r="B1461" t="s">
        <v>8703</v>
      </c>
    </row>
    <row r="1462" spans="1:2">
      <c r="A1462" t="s">
        <v>6330</v>
      </c>
      <c r="B1462" t="s">
        <v>6331</v>
      </c>
    </row>
    <row r="1463" spans="1:2">
      <c r="A1463" t="s">
        <v>3437</v>
      </c>
      <c r="B1463" t="s">
        <v>3438</v>
      </c>
    </row>
    <row r="1464" spans="1:2">
      <c r="A1464" t="s">
        <v>12310</v>
      </c>
      <c r="B1464" t="s">
        <v>12311</v>
      </c>
    </row>
    <row r="1465" spans="1:2">
      <c r="A1465" t="s">
        <v>12537</v>
      </c>
      <c r="B1465" t="s">
        <v>12538</v>
      </c>
    </row>
    <row r="1466" spans="1:2">
      <c r="A1466" t="s">
        <v>6594</v>
      </c>
      <c r="B1466" t="s">
        <v>6595</v>
      </c>
    </row>
    <row r="1467" spans="1:2">
      <c r="A1467" t="s">
        <v>6584</v>
      </c>
      <c r="B1467" t="s">
        <v>6585</v>
      </c>
    </row>
    <row r="1468" spans="1:2">
      <c r="A1468" t="s">
        <v>7761</v>
      </c>
      <c r="B1468" t="s">
        <v>7762</v>
      </c>
    </row>
    <row r="1469" spans="1:2">
      <c r="A1469" t="s">
        <v>9365</v>
      </c>
      <c r="B1469" t="s">
        <v>9366</v>
      </c>
    </row>
    <row r="1470" spans="1:2">
      <c r="A1470" t="s">
        <v>7761</v>
      </c>
      <c r="B1470" t="s">
        <v>7764</v>
      </c>
    </row>
    <row r="1471" spans="1:2">
      <c r="A1471" t="s">
        <v>6402</v>
      </c>
      <c r="B1471" t="s">
        <v>6403</v>
      </c>
    </row>
    <row r="1472" spans="1:2">
      <c r="A1472" t="s">
        <v>4664</v>
      </c>
      <c r="B1472" t="s">
        <v>4665</v>
      </c>
    </row>
    <row r="1473" spans="1:2">
      <c r="A1473" t="s">
        <v>6013</v>
      </c>
      <c r="B1473" t="s">
        <v>6014</v>
      </c>
    </row>
    <row r="1474" spans="1:2">
      <c r="A1474" t="s">
        <v>6672</v>
      </c>
      <c r="B1474" t="s">
        <v>6673</v>
      </c>
    </row>
    <row r="1475" spans="1:2">
      <c r="A1475" t="s">
        <v>11359</v>
      </c>
      <c r="B1475" t="s">
        <v>11360</v>
      </c>
    </row>
    <row r="1476" spans="1:2">
      <c r="A1476" t="s">
        <v>5991</v>
      </c>
      <c r="B1476" t="s">
        <v>5992</v>
      </c>
    </row>
    <row r="1477" spans="1:2">
      <c r="A1477" t="s">
        <v>4286</v>
      </c>
      <c r="B1477" t="s">
        <v>4287</v>
      </c>
    </row>
    <row r="1478" spans="1:2">
      <c r="A1478" t="s">
        <v>5975</v>
      </c>
      <c r="B1478" t="s">
        <v>5976</v>
      </c>
    </row>
    <row r="1479" spans="1:2">
      <c r="A1479" t="s">
        <v>10335</v>
      </c>
      <c r="B1479" t="s">
        <v>10336</v>
      </c>
    </row>
    <row r="1480" spans="1:2">
      <c r="A1480" t="s">
        <v>6015</v>
      </c>
      <c r="B1480" t="s">
        <v>6016</v>
      </c>
    </row>
    <row r="1481" spans="1:2">
      <c r="A1481" t="s">
        <v>6253</v>
      </c>
      <c r="B1481" t="s">
        <v>6254</v>
      </c>
    </row>
    <row r="1482" spans="1:2">
      <c r="A1482" t="s">
        <v>10299</v>
      </c>
      <c r="B1482" t="s">
        <v>10300</v>
      </c>
    </row>
    <row r="1483" spans="1:2">
      <c r="A1483" t="s">
        <v>6332</v>
      </c>
      <c r="B1483" t="s">
        <v>6333</v>
      </c>
    </row>
    <row r="1484" spans="1:2">
      <c r="A1484" t="s">
        <v>5722</v>
      </c>
      <c r="B1484" t="s">
        <v>5723</v>
      </c>
    </row>
    <row r="1485" spans="1:2">
      <c r="A1485" t="s">
        <v>6438</v>
      </c>
      <c r="B1485" t="s">
        <v>5723</v>
      </c>
    </row>
    <row r="1486" spans="1:2">
      <c r="A1486" t="s">
        <v>10048</v>
      </c>
      <c r="B1486" t="s">
        <v>5723</v>
      </c>
    </row>
    <row r="1487" spans="1:2">
      <c r="A1487" t="s">
        <v>11215</v>
      </c>
      <c r="B1487" t="s">
        <v>5723</v>
      </c>
    </row>
    <row r="1488" spans="1:2">
      <c r="A1488" t="s">
        <v>11894</v>
      </c>
      <c r="B1488" t="s">
        <v>5723</v>
      </c>
    </row>
    <row r="1489" spans="1:2">
      <c r="A1489" t="s">
        <v>12835</v>
      </c>
      <c r="B1489" t="s">
        <v>5723</v>
      </c>
    </row>
    <row r="1490" spans="1:2">
      <c r="A1490" t="s">
        <v>13521</v>
      </c>
      <c r="B1490" t="s">
        <v>5723</v>
      </c>
    </row>
    <row r="1491" spans="1:2">
      <c r="A1491" t="s">
        <v>13502</v>
      </c>
      <c r="B1491" t="s">
        <v>13505</v>
      </c>
    </row>
    <row r="1492" spans="1:2">
      <c r="A1492" t="s">
        <v>12003</v>
      </c>
      <c r="B1492" t="s">
        <v>12004</v>
      </c>
    </row>
    <row r="1493" spans="1:2">
      <c r="A1493" t="s">
        <v>10315</v>
      </c>
      <c r="B1493" t="s">
        <v>10316</v>
      </c>
    </row>
    <row r="1494" spans="1:2">
      <c r="A1494" t="s">
        <v>8212</v>
      </c>
      <c r="B1494" t="s">
        <v>8215</v>
      </c>
    </row>
    <row r="1495" spans="1:2">
      <c r="A1495" t="s">
        <v>10381</v>
      </c>
      <c r="B1495" t="s">
        <v>10383</v>
      </c>
    </row>
    <row r="1496" spans="1:2">
      <c r="A1496" t="s">
        <v>10371</v>
      </c>
      <c r="B1496" t="s">
        <v>10372</v>
      </c>
    </row>
    <row r="1497" spans="1:2">
      <c r="A1497" t="s">
        <v>9132</v>
      </c>
      <c r="B1497" t="s">
        <v>9133</v>
      </c>
    </row>
    <row r="1498" spans="1:2">
      <c r="A1498" t="s">
        <v>9132</v>
      </c>
      <c r="B1498" t="s">
        <v>9133</v>
      </c>
    </row>
    <row r="1499" spans="1:2">
      <c r="A1499" t="s">
        <v>9906</v>
      </c>
      <c r="B1499" t="s">
        <v>9907</v>
      </c>
    </row>
    <row r="1500" spans="1:2">
      <c r="A1500" t="s">
        <v>8451</v>
      </c>
      <c r="B1500" t="s">
        <v>8452</v>
      </c>
    </row>
    <row r="1501" spans="1:2">
      <c r="A1501" t="s">
        <v>8451</v>
      </c>
      <c r="B1501" t="s">
        <v>8452</v>
      </c>
    </row>
    <row r="1502" spans="1:2">
      <c r="A1502" t="s">
        <v>6023</v>
      </c>
      <c r="B1502" t="s">
        <v>6024</v>
      </c>
    </row>
    <row r="1503" spans="1:2">
      <c r="A1503" t="s">
        <v>8972</v>
      </c>
      <c r="B1503" t="s">
        <v>8973</v>
      </c>
    </row>
    <row r="1504" spans="1:2">
      <c r="A1504" t="s">
        <v>12443</v>
      </c>
      <c r="B1504" t="s">
        <v>12444</v>
      </c>
    </row>
    <row r="1505" spans="1:2">
      <c r="A1505" t="s">
        <v>9930</v>
      </c>
      <c r="B1505" t="s">
        <v>9931</v>
      </c>
    </row>
    <row r="1506" spans="1:2">
      <c r="A1506" t="s">
        <v>5666</v>
      </c>
      <c r="B1506" t="s">
        <v>5668</v>
      </c>
    </row>
    <row r="1507" spans="1:2">
      <c r="A1507" t="s">
        <v>5630</v>
      </c>
      <c r="B1507" t="s">
        <v>5631</v>
      </c>
    </row>
    <row r="1508" spans="1:2">
      <c r="A1508" t="s">
        <v>6844</v>
      </c>
      <c r="B1508" t="s">
        <v>6845</v>
      </c>
    </row>
    <row r="1509" spans="1:2">
      <c r="A1509" t="s">
        <v>7557</v>
      </c>
      <c r="B1509" t="s">
        <v>2702</v>
      </c>
    </row>
    <row r="1510" spans="1:2">
      <c r="A1510" t="s">
        <v>5981</v>
      </c>
      <c r="B1510" t="s">
        <v>5982</v>
      </c>
    </row>
    <row r="1511" spans="1:2">
      <c r="A1511" t="s">
        <v>9874</v>
      </c>
      <c r="B1511" t="s">
        <v>9875</v>
      </c>
    </row>
    <row r="1512" spans="1:2">
      <c r="A1512" t="s">
        <v>5297</v>
      </c>
      <c r="B1512" t="s">
        <v>5298</v>
      </c>
    </row>
    <row r="1513" spans="1:2">
      <c r="A1513" t="s">
        <v>4176</v>
      </c>
      <c r="B1513" t="s">
        <v>4177</v>
      </c>
    </row>
    <row r="1514" spans="1:2">
      <c r="A1514" t="s">
        <v>10250</v>
      </c>
      <c r="B1514" t="s">
        <v>10251</v>
      </c>
    </row>
    <row r="1515" spans="1:2">
      <c r="A1515" t="s">
        <v>8898</v>
      </c>
      <c r="B1515" t="s">
        <v>8899</v>
      </c>
    </row>
    <row r="1516" spans="1:2">
      <c r="A1516" t="s">
        <v>8906</v>
      </c>
      <c r="B1516" t="s">
        <v>8907</v>
      </c>
    </row>
    <row r="1517" spans="1:2">
      <c r="A1517" t="s">
        <v>5321</v>
      </c>
      <c r="B1517" t="s">
        <v>5322</v>
      </c>
    </row>
    <row r="1518" spans="1:2">
      <c r="A1518" t="s">
        <v>5248</v>
      </c>
      <c r="B1518" t="s">
        <v>5249</v>
      </c>
    </row>
    <row r="1519" spans="1:2">
      <c r="A1519" t="s">
        <v>6707</v>
      </c>
      <c r="B1519" t="s">
        <v>6708</v>
      </c>
    </row>
    <row r="1520" spans="1:2">
      <c r="A1520" t="s">
        <v>6642</v>
      </c>
      <c r="B1520" t="s">
        <v>6643</v>
      </c>
    </row>
    <row r="1521" spans="1:2">
      <c r="A1521" t="s">
        <v>5214</v>
      </c>
      <c r="B1521" t="s">
        <v>5215</v>
      </c>
    </row>
    <row r="1522" spans="1:2">
      <c r="A1522" t="s">
        <v>5265</v>
      </c>
      <c r="B1522" t="s">
        <v>5266</v>
      </c>
    </row>
    <row r="1523" spans="1:2">
      <c r="A1523" t="s">
        <v>5174</v>
      </c>
      <c r="B1523" t="s">
        <v>5175</v>
      </c>
    </row>
    <row r="1524" spans="1:2">
      <c r="A1524" t="s">
        <v>12549</v>
      </c>
      <c r="B1524" t="s">
        <v>12550</v>
      </c>
    </row>
    <row r="1525" spans="1:2">
      <c r="A1525" t="s">
        <v>3431</v>
      </c>
      <c r="B1525" t="s">
        <v>3432</v>
      </c>
    </row>
    <row r="1526" spans="1:2">
      <c r="A1526" t="s">
        <v>8417</v>
      </c>
      <c r="B1526" t="s">
        <v>8418</v>
      </c>
    </row>
    <row r="1527" spans="1:2">
      <c r="A1527" t="s">
        <v>7653</v>
      </c>
      <c r="B1527" t="s">
        <v>7654</v>
      </c>
    </row>
    <row r="1528" spans="1:2">
      <c r="A1528" t="s">
        <v>5176</v>
      </c>
      <c r="B1528" t="s">
        <v>14195</v>
      </c>
    </row>
    <row r="1529" spans="1:2">
      <c r="A1529" t="s">
        <v>10203</v>
      </c>
      <c r="B1529" t="s">
        <v>10204</v>
      </c>
    </row>
    <row r="1530" spans="1:2">
      <c r="A1530" t="s">
        <v>7655</v>
      </c>
      <c r="B1530" t="s">
        <v>7656</v>
      </c>
    </row>
    <row r="1531" spans="1:2">
      <c r="A1531" t="s">
        <v>7259</v>
      </c>
      <c r="B1531" t="s">
        <v>7260</v>
      </c>
    </row>
    <row r="1532" spans="1:2">
      <c r="A1532" t="s">
        <v>3327</v>
      </c>
      <c r="B1532" t="s">
        <v>3328</v>
      </c>
    </row>
    <row r="1533" spans="1:2">
      <c r="A1533" t="s">
        <v>9134</v>
      </c>
      <c r="B1533" t="s">
        <v>9135</v>
      </c>
    </row>
    <row r="1534" spans="1:2">
      <c r="A1534" t="s">
        <v>9134</v>
      </c>
      <c r="B1534" t="s">
        <v>9135</v>
      </c>
    </row>
    <row r="1535" spans="1:2">
      <c r="A1535" t="s">
        <v>6289</v>
      </c>
      <c r="B1535" t="s">
        <v>6290</v>
      </c>
    </row>
    <row r="1536" spans="1:2">
      <c r="A1536" t="s">
        <v>10317</v>
      </c>
      <c r="B1536" t="s">
        <v>10318</v>
      </c>
    </row>
    <row r="1537" spans="1:2">
      <c r="A1537" t="s">
        <v>6099</v>
      </c>
      <c r="B1537" t="s">
        <v>6100</v>
      </c>
    </row>
    <row r="1538" spans="1:2">
      <c r="A1538" t="s">
        <v>6097</v>
      </c>
      <c r="B1538" t="s">
        <v>6098</v>
      </c>
    </row>
    <row r="1539" spans="1:2">
      <c r="A1539" t="s">
        <v>11300</v>
      </c>
      <c r="B1539" t="s">
        <v>11301</v>
      </c>
    </row>
    <row r="1540" spans="1:2">
      <c r="A1540" t="s">
        <v>8538</v>
      </c>
      <c r="B1540" t="s">
        <v>8539</v>
      </c>
    </row>
    <row r="1541" spans="1:2">
      <c r="A1541" t="s">
        <v>7299</v>
      </c>
      <c r="B1541" t="s">
        <v>7300</v>
      </c>
    </row>
    <row r="1542" spans="1:2">
      <c r="A1542" t="s">
        <v>12116</v>
      </c>
      <c r="B1542" t="s">
        <v>12117</v>
      </c>
    </row>
    <row r="1543" spans="1:2">
      <c r="A1543" t="s">
        <v>12118</v>
      </c>
      <c r="B1543" t="s">
        <v>12119</v>
      </c>
    </row>
    <row r="1544" spans="1:2">
      <c r="A1544" t="s">
        <v>5178</v>
      </c>
      <c r="B1544" t="s">
        <v>5179</v>
      </c>
    </row>
    <row r="1545" spans="1:2">
      <c r="A1545" t="s">
        <v>3546</v>
      </c>
      <c r="B1545" t="s">
        <v>3547</v>
      </c>
    </row>
    <row r="1546" spans="1:2">
      <c r="A1546" t="s">
        <v>9894</v>
      </c>
      <c r="B1546" t="s">
        <v>9895</v>
      </c>
    </row>
    <row r="1547" spans="1:2">
      <c r="A1547" t="s">
        <v>4455</v>
      </c>
      <c r="B1547" t="s">
        <v>4456</v>
      </c>
    </row>
    <row r="1548" spans="1:2">
      <c r="A1548" t="s">
        <v>6836</v>
      </c>
      <c r="B1548" t="s">
        <v>6837</v>
      </c>
    </row>
    <row r="1549" spans="1:2">
      <c r="A1549" t="s">
        <v>3473</v>
      </c>
      <c r="B1549" t="s">
        <v>3474</v>
      </c>
    </row>
    <row r="1550" spans="1:2">
      <c r="A1550" t="s">
        <v>8496</v>
      </c>
      <c r="B1550" t="s">
        <v>8497</v>
      </c>
    </row>
    <row r="1551" spans="1:2">
      <c r="A1551" t="s">
        <v>12314</v>
      </c>
      <c r="B1551" t="s">
        <v>12315</v>
      </c>
    </row>
    <row r="1552" spans="1:2">
      <c r="A1552" t="s">
        <v>12314</v>
      </c>
      <c r="B1552" t="s">
        <v>12315</v>
      </c>
    </row>
    <row r="1553" spans="1:2">
      <c r="A1553" t="s">
        <v>9834</v>
      </c>
      <c r="B1553" t="s">
        <v>9835</v>
      </c>
    </row>
    <row r="1554" spans="1:2">
      <c r="A1554" t="s">
        <v>8892</v>
      </c>
      <c r="B1554" t="s">
        <v>8893</v>
      </c>
    </row>
    <row r="1555" spans="1:2">
      <c r="A1555" t="s">
        <v>12509</v>
      </c>
      <c r="B1555" t="s">
        <v>12510</v>
      </c>
    </row>
    <row r="1556" spans="1:2">
      <c r="A1556" t="s">
        <v>12445</v>
      </c>
      <c r="B1556" t="s">
        <v>12446</v>
      </c>
    </row>
    <row r="1557" spans="1:2">
      <c r="A1557" t="s">
        <v>8910</v>
      </c>
      <c r="B1557" t="s">
        <v>8911</v>
      </c>
    </row>
    <row r="1558" spans="1:2">
      <c r="A1558" t="s">
        <v>3325</v>
      </c>
      <c r="B1558" t="s">
        <v>3326</v>
      </c>
    </row>
    <row r="1559" spans="1:2">
      <c r="A1559" t="s">
        <v>8454</v>
      </c>
      <c r="B1559" t="s">
        <v>8455</v>
      </c>
    </row>
    <row r="1560" spans="1:2">
      <c r="A1560" t="s">
        <v>8105</v>
      </c>
      <c r="B1560" t="s">
        <v>8106</v>
      </c>
    </row>
    <row r="1561" spans="1:2">
      <c r="A1561" t="s">
        <v>8454</v>
      </c>
      <c r="B1561" t="s">
        <v>8456</v>
      </c>
    </row>
    <row r="1562" spans="1:2">
      <c r="A1562" t="s">
        <v>8454</v>
      </c>
      <c r="B1562" t="s">
        <v>8457</v>
      </c>
    </row>
    <row r="1563" spans="1:2">
      <c r="A1563" t="s">
        <v>6615</v>
      </c>
      <c r="B1563" t="s">
        <v>6616</v>
      </c>
    </row>
    <row r="1564" spans="1:2">
      <c r="A1564" t="s">
        <v>7194</v>
      </c>
      <c r="B1564" t="s">
        <v>7195</v>
      </c>
    </row>
    <row r="1565" spans="1:2">
      <c r="A1565" t="s">
        <v>12551</v>
      </c>
      <c r="B1565" t="s">
        <v>12552</v>
      </c>
    </row>
    <row r="1566" spans="1:2">
      <c r="A1566" t="s">
        <v>5341</v>
      </c>
      <c r="B1566" t="s">
        <v>5342</v>
      </c>
    </row>
    <row r="1567" spans="1:2">
      <c r="A1567" t="s">
        <v>5160</v>
      </c>
      <c r="B1567" t="s">
        <v>5161</v>
      </c>
    </row>
    <row r="1568" spans="1:2">
      <c r="A1568" t="s">
        <v>4204</v>
      </c>
      <c r="B1568" t="s">
        <v>4205</v>
      </c>
    </row>
    <row r="1569" spans="1:2">
      <c r="A1569" t="s">
        <v>8780</v>
      </c>
      <c r="B1569" t="s">
        <v>8781</v>
      </c>
    </row>
    <row r="1570" spans="1:2">
      <c r="A1570" t="s">
        <v>6684</v>
      </c>
      <c r="B1570" t="s">
        <v>6685</v>
      </c>
    </row>
    <row r="1571" spans="1:2">
      <c r="A1571" t="s">
        <v>6255</v>
      </c>
      <c r="B1571" t="s">
        <v>6256</v>
      </c>
    </row>
    <row r="1572" spans="1:2">
      <c r="A1572" t="s">
        <v>5757</v>
      </c>
      <c r="B1572" t="s">
        <v>5758</v>
      </c>
    </row>
    <row r="1573" spans="1:2">
      <c r="A1573" t="s">
        <v>3993</v>
      </c>
      <c r="B1573" t="s">
        <v>3994</v>
      </c>
    </row>
    <row r="1574" spans="1:2">
      <c r="A1574" t="s">
        <v>4664</v>
      </c>
      <c r="B1574" t="s">
        <v>3994</v>
      </c>
    </row>
    <row r="1575" spans="1:2">
      <c r="A1575" t="s">
        <v>11215</v>
      </c>
      <c r="B1575" t="s">
        <v>3994</v>
      </c>
    </row>
    <row r="1576" spans="1:2">
      <c r="A1576" t="s">
        <v>9961</v>
      </c>
      <c r="B1576" t="s">
        <v>9962</v>
      </c>
    </row>
    <row r="1577" spans="1:2">
      <c r="A1577" t="s">
        <v>5939</v>
      </c>
      <c r="B1577" t="s">
        <v>5940</v>
      </c>
    </row>
    <row r="1578" spans="1:2">
      <c r="A1578" t="s">
        <v>5669</v>
      </c>
      <c r="B1578" t="s">
        <v>5671</v>
      </c>
    </row>
    <row r="1579" spans="1:2">
      <c r="A1579" t="s">
        <v>5678</v>
      </c>
      <c r="B1579" t="s">
        <v>5680</v>
      </c>
    </row>
    <row r="1580" spans="1:2">
      <c r="A1580" t="s">
        <v>5651</v>
      </c>
      <c r="B1580" t="s">
        <v>5652</v>
      </c>
    </row>
    <row r="1581" spans="1:2">
      <c r="A1581" t="s">
        <v>12409</v>
      </c>
      <c r="B1581" t="s">
        <v>12410</v>
      </c>
    </row>
    <row r="1582" spans="1:2">
      <c r="A1582" t="s">
        <v>12409</v>
      </c>
      <c r="B1582" t="s">
        <v>12410</v>
      </c>
    </row>
    <row r="1583" spans="1:2">
      <c r="A1583" t="s">
        <v>5836</v>
      </c>
      <c r="B1583" t="s">
        <v>5837</v>
      </c>
    </row>
    <row r="1584" spans="1:2">
      <c r="A1584" t="s">
        <v>5740</v>
      </c>
      <c r="B1584" t="s">
        <v>5741</v>
      </c>
    </row>
    <row r="1585" spans="1:2">
      <c r="A1585" t="s">
        <v>5579</v>
      </c>
      <c r="B1585" t="s">
        <v>5580</v>
      </c>
    </row>
    <row r="1586" spans="1:2">
      <c r="A1586" t="s">
        <v>10730</v>
      </c>
      <c r="B1586" t="s">
        <v>10731</v>
      </c>
    </row>
    <row r="1587" spans="1:2">
      <c r="A1587" t="s">
        <v>11025</v>
      </c>
      <c r="B1587" t="s">
        <v>11027</v>
      </c>
    </row>
    <row r="1588" spans="1:2">
      <c r="A1588" t="s">
        <v>10096</v>
      </c>
      <c r="B1588" t="s">
        <v>10097</v>
      </c>
    </row>
    <row r="1589" spans="1:2">
      <c r="A1589" t="s">
        <v>10096</v>
      </c>
      <c r="B1589" t="s">
        <v>10097</v>
      </c>
    </row>
    <row r="1590" spans="1:2">
      <c r="A1590" t="s">
        <v>5525</v>
      </c>
      <c r="B1590" t="s">
        <v>5526</v>
      </c>
    </row>
    <row r="1591" spans="1:2">
      <c r="A1591" t="s">
        <v>4661</v>
      </c>
      <c r="B1591" t="s">
        <v>4662</v>
      </c>
    </row>
    <row r="1592" spans="1:2">
      <c r="A1592" t="s">
        <v>4270</v>
      </c>
      <c r="B1592" t="s">
        <v>4271</v>
      </c>
    </row>
    <row r="1593" spans="1:2">
      <c r="A1593" t="s">
        <v>9626</v>
      </c>
      <c r="B1593" t="s">
        <v>9627</v>
      </c>
    </row>
    <row r="1594" spans="1:2">
      <c r="A1594" t="s">
        <v>9589</v>
      </c>
      <c r="B1594" t="s">
        <v>9590</v>
      </c>
    </row>
    <row r="1595" spans="1:2">
      <c r="A1595" t="s">
        <v>13382</v>
      </c>
      <c r="B1595" t="s">
        <v>13383</v>
      </c>
    </row>
    <row r="1596" spans="1:2">
      <c r="A1596" t="s">
        <v>13382</v>
      </c>
      <c r="B1596" t="s">
        <v>13383</v>
      </c>
    </row>
    <row r="1597" spans="1:2">
      <c r="A1597" t="s">
        <v>11903</v>
      </c>
      <c r="B1597" t="s">
        <v>11904</v>
      </c>
    </row>
    <row r="1598" spans="1:2">
      <c r="A1598" t="s">
        <v>8802</v>
      </c>
      <c r="B1598" t="s">
        <v>8803</v>
      </c>
    </row>
    <row r="1599" spans="1:2">
      <c r="A1599" t="s">
        <v>13193</v>
      </c>
      <c r="B1599" t="s">
        <v>13194</v>
      </c>
    </row>
    <row r="1600" spans="1:2">
      <c r="A1600" t="s">
        <v>8956</v>
      </c>
      <c r="B1600" t="s">
        <v>8957</v>
      </c>
    </row>
    <row r="1601" spans="1:2">
      <c r="A1601" t="s">
        <v>5967</v>
      </c>
      <c r="B1601" t="s">
        <v>5968</v>
      </c>
    </row>
    <row r="1602" spans="1:2">
      <c r="A1602" t="s">
        <v>4661</v>
      </c>
      <c r="B1602" t="s">
        <v>4663</v>
      </c>
    </row>
    <row r="1603" spans="1:2">
      <c r="A1603" t="s">
        <v>10056</v>
      </c>
      <c r="B1603" t="s">
        <v>10057</v>
      </c>
    </row>
    <row r="1604" spans="1:2">
      <c r="A1604" t="s">
        <v>3371</v>
      </c>
      <c r="B1604" t="s">
        <v>3372</v>
      </c>
    </row>
    <row r="1605" spans="1:2">
      <c r="A1605" t="s">
        <v>3371</v>
      </c>
      <c r="B1605" t="s">
        <v>3372</v>
      </c>
    </row>
    <row r="1606" spans="1:2">
      <c r="A1606" t="s">
        <v>6512</v>
      </c>
      <c r="B1606" t="s">
        <v>6513</v>
      </c>
    </row>
    <row r="1607" spans="1:2">
      <c r="A1607" t="s">
        <v>6514</v>
      </c>
      <c r="B1607" t="s">
        <v>6513</v>
      </c>
    </row>
    <row r="1608" spans="1:2">
      <c r="A1608" t="s">
        <v>13155</v>
      </c>
      <c r="B1608" t="s">
        <v>13156</v>
      </c>
    </row>
    <row r="1609" spans="1:2">
      <c r="A1609" t="s">
        <v>3805</v>
      </c>
      <c r="B1609" t="s">
        <v>3806</v>
      </c>
    </row>
    <row r="1610" spans="1:2">
      <c r="A1610" t="s">
        <v>10736</v>
      </c>
      <c r="B1610" t="s">
        <v>10737</v>
      </c>
    </row>
    <row r="1611" spans="1:2">
      <c r="A1611" t="s">
        <v>7166</v>
      </c>
      <c r="B1611" t="s">
        <v>7167</v>
      </c>
    </row>
    <row r="1612" spans="1:2">
      <c r="A1612" t="s">
        <v>3359</v>
      </c>
      <c r="B1612" t="s">
        <v>3360</v>
      </c>
    </row>
    <row r="1613" spans="1:2">
      <c r="A1613" t="s">
        <v>3359</v>
      </c>
      <c r="B1613" t="s">
        <v>3360</v>
      </c>
    </row>
    <row r="1614" spans="1:2">
      <c r="A1614" t="s">
        <v>11919</v>
      </c>
      <c r="B1614" t="s">
        <v>11920</v>
      </c>
    </row>
    <row r="1615" spans="1:2">
      <c r="A1615" t="s">
        <v>3746</v>
      </c>
      <c r="B1615" t="s">
        <v>3747</v>
      </c>
    </row>
    <row r="1616" spans="1:2">
      <c r="A1616" t="s">
        <v>3746</v>
      </c>
      <c r="B1616" t="s">
        <v>3747</v>
      </c>
    </row>
    <row r="1617" spans="1:2">
      <c r="A1617" t="s">
        <v>3746</v>
      </c>
      <c r="B1617" t="s">
        <v>3747</v>
      </c>
    </row>
    <row r="1618" spans="1:2">
      <c r="A1618" t="s">
        <v>10611</v>
      </c>
      <c r="B1618" t="s">
        <v>10612</v>
      </c>
    </row>
    <row r="1619" spans="1:2">
      <c r="A1619" t="s">
        <v>6822</v>
      </c>
      <c r="B1619" t="s">
        <v>6823</v>
      </c>
    </row>
    <row r="1620" spans="1:2">
      <c r="A1620" t="s">
        <v>9601</v>
      </c>
      <c r="B1620" t="s">
        <v>9603</v>
      </c>
    </row>
    <row r="1621" spans="1:2">
      <c r="A1621" t="s">
        <v>3775</v>
      </c>
      <c r="B1621" t="s">
        <v>3776</v>
      </c>
    </row>
    <row r="1622" spans="1:2">
      <c r="A1622" t="s">
        <v>6087</v>
      </c>
      <c r="B1622" t="s">
        <v>6088</v>
      </c>
    </row>
    <row r="1623" spans="1:2">
      <c r="A1623" t="s">
        <v>7458</v>
      </c>
      <c r="B1623" t="s">
        <v>7459</v>
      </c>
    </row>
    <row r="1624" spans="1:2">
      <c r="A1624" t="s">
        <v>7263</v>
      </c>
      <c r="B1624" t="s">
        <v>7264</v>
      </c>
    </row>
    <row r="1625" spans="1:2">
      <c r="A1625" t="s">
        <v>8762</v>
      </c>
      <c r="B1625" t="s">
        <v>8763</v>
      </c>
    </row>
    <row r="1626" spans="1:2">
      <c r="A1626" t="s">
        <v>8770</v>
      </c>
      <c r="B1626" t="s">
        <v>8771</v>
      </c>
    </row>
    <row r="1627" spans="1:2">
      <c r="A1627" t="s">
        <v>9468</v>
      </c>
      <c r="B1627" t="s">
        <v>9469</v>
      </c>
    </row>
    <row r="1628" spans="1:2">
      <c r="A1628" t="s">
        <v>9468</v>
      </c>
      <c r="B1628" t="s">
        <v>9469</v>
      </c>
    </row>
    <row r="1629" spans="1:2">
      <c r="A1629" t="s">
        <v>9078</v>
      </c>
      <c r="B1629" t="s">
        <v>9079</v>
      </c>
    </row>
    <row r="1630" spans="1:2">
      <c r="A1630" t="s">
        <v>3443</v>
      </c>
      <c r="B1630" t="s">
        <v>3444</v>
      </c>
    </row>
    <row r="1631" spans="1:2">
      <c r="A1631" t="s">
        <v>5993</v>
      </c>
      <c r="B1631" t="s">
        <v>5994</v>
      </c>
    </row>
    <row r="1632" spans="1:2">
      <c r="A1632" t="s">
        <v>8864</v>
      </c>
      <c r="B1632" t="s">
        <v>8865</v>
      </c>
    </row>
    <row r="1633" spans="1:2">
      <c r="A1633" t="s">
        <v>5888</v>
      </c>
      <c r="B1633" t="s">
        <v>5889</v>
      </c>
    </row>
    <row r="1634" spans="1:2">
      <c r="A1634" t="s">
        <v>10014</v>
      </c>
      <c r="B1634" t="s">
        <v>10016</v>
      </c>
    </row>
    <row r="1635" spans="1:2">
      <c r="A1635" t="s">
        <v>10014</v>
      </c>
      <c r="B1635" t="s">
        <v>10016</v>
      </c>
    </row>
    <row r="1636" spans="1:2">
      <c r="A1636" t="s">
        <v>10014</v>
      </c>
      <c r="B1636" t="s">
        <v>10015</v>
      </c>
    </row>
    <row r="1637" spans="1:2">
      <c r="A1637" t="s">
        <v>11909</v>
      </c>
      <c r="B1637" t="s">
        <v>11910</v>
      </c>
    </row>
    <row r="1638" spans="1:2">
      <c r="A1638" t="s">
        <v>7405</v>
      </c>
      <c r="B1638" t="s">
        <v>7406</v>
      </c>
    </row>
    <row r="1639" spans="1:2">
      <c r="A1639" t="s">
        <v>9571</v>
      </c>
      <c r="B1639" t="s">
        <v>9572</v>
      </c>
    </row>
    <row r="1640" spans="1:2">
      <c r="A1640" t="s">
        <v>9987</v>
      </c>
      <c r="B1640" t="s">
        <v>9988</v>
      </c>
    </row>
    <row r="1641" spans="1:2">
      <c r="A1641" t="s">
        <v>6041</v>
      </c>
      <c r="B1641" t="s">
        <v>6042</v>
      </c>
    </row>
    <row r="1642" spans="1:2">
      <c r="A1642" t="s">
        <v>13128</v>
      </c>
      <c r="B1642" t="s">
        <v>13129</v>
      </c>
    </row>
    <row r="1643" spans="1:2">
      <c r="A1643" t="s">
        <v>8960</v>
      </c>
      <c r="B1643" t="s">
        <v>8961</v>
      </c>
    </row>
    <row r="1644" spans="1:2">
      <c r="A1644" t="s">
        <v>9498</v>
      </c>
      <c r="B1644" t="s">
        <v>9499</v>
      </c>
    </row>
    <row r="1645" spans="1:2">
      <c r="A1645" t="s">
        <v>9498</v>
      </c>
      <c r="B1645" t="s">
        <v>9499</v>
      </c>
    </row>
    <row r="1646" spans="1:2">
      <c r="A1646" t="s">
        <v>13111</v>
      </c>
      <c r="B1646" t="s">
        <v>1982</v>
      </c>
    </row>
    <row r="1647" spans="1:2">
      <c r="A1647" t="s">
        <v>13127</v>
      </c>
      <c r="B1647" t="s">
        <v>1982</v>
      </c>
    </row>
    <row r="1648" spans="1:2">
      <c r="A1648" t="s">
        <v>7416</v>
      </c>
      <c r="B1648" t="s">
        <v>7417</v>
      </c>
    </row>
    <row r="1649" spans="1:2">
      <c r="A1649" t="s">
        <v>9514</v>
      </c>
      <c r="B1649" t="s">
        <v>9515</v>
      </c>
    </row>
    <row r="1650" spans="1:2">
      <c r="A1650" t="s">
        <v>9514</v>
      </c>
      <c r="B1650" t="s">
        <v>9515</v>
      </c>
    </row>
    <row r="1651" spans="1:2">
      <c r="A1651" t="s">
        <v>8946</v>
      </c>
      <c r="B1651" t="s">
        <v>8947</v>
      </c>
    </row>
    <row r="1652" spans="1:2">
      <c r="A1652" t="s">
        <v>6528</v>
      </c>
      <c r="B1652" t="s">
        <v>6529</v>
      </c>
    </row>
    <row r="1653" spans="1:2">
      <c r="A1653" t="s">
        <v>13481</v>
      </c>
      <c r="B1653" t="s">
        <v>13485</v>
      </c>
    </row>
    <row r="1654" spans="1:2">
      <c r="A1654" t="s">
        <v>7261</v>
      </c>
      <c r="B1654" t="s">
        <v>7262</v>
      </c>
    </row>
    <row r="1655" spans="1:2">
      <c r="A1655" t="s">
        <v>3524</v>
      </c>
      <c r="B1655" t="s">
        <v>3525</v>
      </c>
    </row>
    <row r="1656" spans="1:2">
      <c r="A1656" t="s">
        <v>6713</v>
      </c>
      <c r="B1656" t="s">
        <v>6714</v>
      </c>
    </row>
    <row r="1657" spans="1:2">
      <c r="A1657" t="s">
        <v>4366</v>
      </c>
      <c r="B1657" t="s">
        <v>4367</v>
      </c>
    </row>
    <row r="1658" spans="1:2">
      <c r="A1658" t="s">
        <v>13481</v>
      </c>
      <c r="B1658" t="s">
        <v>13486</v>
      </c>
    </row>
    <row r="1659" spans="1:2">
      <c r="A1659" t="s">
        <v>13481</v>
      </c>
      <c r="B1659" t="s">
        <v>13486</v>
      </c>
    </row>
    <row r="1660" spans="1:2">
      <c r="A1660" t="s">
        <v>4545</v>
      </c>
      <c r="B1660" t="s">
        <v>4546</v>
      </c>
    </row>
    <row r="1661" spans="1:2">
      <c r="A1661" t="s">
        <v>13481</v>
      </c>
      <c r="B1661" t="s">
        <v>13487</v>
      </c>
    </row>
    <row r="1662" spans="1:2">
      <c r="A1662" t="s">
        <v>13481</v>
      </c>
      <c r="B1662" t="s">
        <v>13487</v>
      </c>
    </row>
    <row r="1663" spans="1:2">
      <c r="A1663" t="s">
        <v>13481</v>
      </c>
      <c r="B1663" t="s">
        <v>13483</v>
      </c>
    </row>
    <row r="1664" spans="1:2">
      <c r="A1664" t="s">
        <v>6508</v>
      </c>
      <c r="B1664" t="s">
        <v>6509</v>
      </c>
    </row>
    <row r="1665" spans="1:2">
      <c r="A1665" t="s">
        <v>4545</v>
      </c>
      <c r="B1665" t="s">
        <v>4547</v>
      </c>
    </row>
    <row r="1666" spans="1:2">
      <c r="A1666" t="s">
        <v>7361</v>
      </c>
      <c r="B1666" t="s">
        <v>7362</v>
      </c>
    </row>
    <row r="1667" spans="1:2">
      <c r="A1667" t="s">
        <v>7381</v>
      </c>
      <c r="B1667" t="s">
        <v>7382</v>
      </c>
    </row>
    <row r="1668" spans="1:2">
      <c r="A1668" t="s">
        <v>4891</v>
      </c>
      <c r="B1668" t="s">
        <v>4892</v>
      </c>
    </row>
    <row r="1669" spans="1:2">
      <c r="A1669" t="s">
        <v>9989</v>
      </c>
      <c r="B1669" t="s">
        <v>9990</v>
      </c>
    </row>
    <row r="1670" spans="1:2">
      <c r="A1670" t="s">
        <v>4711</v>
      </c>
      <c r="B1670" t="s">
        <v>1972</v>
      </c>
    </row>
    <row r="1671" spans="1:2">
      <c r="A1671" t="s">
        <v>7627</v>
      </c>
      <c r="B1671" t="s">
        <v>7628</v>
      </c>
    </row>
    <row r="1672" spans="1:2">
      <c r="A1672" t="s">
        <v>7558</v>
      </c>
      <c r="B1672" t="s">
        <v>2018</v>
      </c>
    </row>
    <row r="1673" spans="1:2">
      <c r="A1673" t="s">
        <v>7622</v>
      </c>
      <c r="B1673" t="s">
        <v>1816</v>
      </c>
    </row>
    <row r="1674" spans="1:2">
      <c r="A1674" t="s">
        <v>13481</v>
      </c>
      <c r="B1674" t="s">
        <v>13482</v>
      </c>
    </row>
    <row r="1675" spans="1:2">
      <c r="A1675" t="s">
        <v>12611</v>
      </c>
      <c r="B1675" t="s">
        <v>12612</v>
      </c>
    </row>
    <row r="1676" spans="1:2">
      <c r="A1676" t="s">
        <v>13481</v>
      </c>
      <c r="B1676" t="s">
        <v>13484</v>
      </c>
    </row>
    <row r="1677" spans="1:2">
      <c r="A1677" t="s">
        <v>9615</v>
      </c>
      <c r="B1677" t="s">
        <v>9617</v>
      </c>
    </row>
    <row r="1678" spans="1:2">
      <c r="A1678" t="s">
        <v>3612</v>
      </c>
      <c r="B1678" t="s">
        <v>3613</v>
      </c>
    </row>
    <row r="1679" spans="1:2">
      <c r="A1679" t="s">
        <v>9578</v>
      </c>
      <c r="B1679" t="s">
        <v>9580</v>
      </c>
    </row>
    <row r="1680" spans="1:2">
      <c r="A1680" t="s">
        <v>9581</v>
      </c>
      <c r="B1680" t="s">
        <v>9583</v>
      </c>
    </row>
    <row r="1681" spans="1:2">
      <c r="A1681" t="s">
        <v>12399</v>
      </c>
      <c r="B1681" t="s">
        <v>12400</v>
      </c>
    </row>
    <row r="1682" spans="1:2">
      <c r="A1682" t="s">
        <v>4368</v>
      </c>
      <c r="B1682" t="s">
        <v>4369</v>
      </c>
    </row>
    <row r="1683" spans="1:2">
      <c r="A1683" t="s">
        <v>4066</v>
      </c>
      <c r="B1683" t="s">
        <v>4067</v>
      </c>
    </row>
    <row r="1684" spans="1:2">
      <c r="A1684" t="s">
        <v>6656</v>
      </c>
      <c r="B1684" t="s">
        <v>6657</v>
      </c>
    </row>
    <row r="1685" spans="1:2">
      <c r="A1685" t="s">
        <v>12379</v>
      </c>
      <c r="B1685" t="s">
        <v>12380</v>
      </c>
    </row>
    <row r="1686" spans="1:2">
      <c r="A1686" t="s">
        <v>13384</v>
      </c>
      <c r="B1686" t="s">
        <v>13385</v>
      </c>
    </row>
    <row r="1687" spans="1:2">
      <c r="A1687" t="s">
        <v>13384</v>
      </c>
      <c r="B1687" t="s">
        <v>13385</v>
      </c>
    </row>
    <row r="1688" spans="1:2">
      <c r="A1688" t="s">
        <v>13390</v>
      </c>
      <c r="B1688" t="s">
        <v>13391</v>
      </c>
    </row>
    <row r="1689" spans="1:2">
      <c r="A1689" t="s">
        <v>13390</v>
      </c>
      <c r="B1689" t="s">
        <v>13391</v>
      </c>
    </row>
    <row r="1690" spans="1:2">
      <c r="A1690" t="s">
        <v>8998</v>
      </c>
      <c r="B1690" t="s">
        <v>8999</v>
      </c>
    </row>
    <row r="1691" spans="1:2">
      <c r="A1691" t="s">
        <v>3885</v>
      </c>
      <c r="B1691" t="s">
        <v>3886</v>
      </c>
    </row>
    <row r="1692" spans="1:2">
      <c r="A1692" t="s">
        <v>6956</v>
      </c>
      <c r="B1692" t="s">
        <v>6958</v>
      </c>
    </row>
    <row r="1693" spans="1:2">
      <c r="A1693" t="s">
        <v>5337</v>
      </c>
      <c r="B1693" t="s">
        <v>5338</v>
      </c>
    </row>
    <row r="1694" spans="1:2">
      <c r="A1694" t="s">
        <v>10823</v>
      </c>
      <c r="B1694" t="s">
        <v>10824</v>
      </c>
    </row>
    <row r="1695" spans="1:2">
      <c r="A1695" t="s">
        <v>11956</v>
      </c>
      <c r="B1695" t="s">
        <v>11957</v>
      </c>
    </row>
    <row r="1696" spans="1:2">
      <c r="A1696" t="s">
        <v>5476</v>
      </c>
      <c r="B1696" t="s">
        <v>5477</v>
      </c>
    </row>
    <row r="1697" spans="1:2">
      <c r="A1697" t="s">
        <v>8143</v>
      </c>
      <c r="B1697" t="s">
        <v>8145</v>
      </c>
    </row>
    <row r="1698" spans="1:2">
      <c r="A1698" t="s">
        <v>8143</v>
      </c>
      <c r="B1698" t="s">
        <v>8146</v>
      </c>
    </row>
    <row r="1699" spans="1:2">
      <c r="A1699" t="s">
        <v>6956</v>
      </c>
      <c r="B1699" t="s">
        <v>6957</v>
      </c>
    </row>
    <row r="1700" spans="1:2">
      <c r="A1700" t="s">
        <v>5600</v>
      </c>
      <c r="B1700" t="s">
        <v>5601</v>
      </c>
    </row>
    <row r="1701" spans="1:2">
      <c r="A1701" t="s">
        <v>5600</v>
      </c>
      <c r="B1701" t="s">
        <v>5602</v>
      </c>
    </row>
    <row r="1702" spans="1:2">
      <c r="A1702" t="s">
        <v>8151</v>
      </c>
      <c r="B1702" t="s">
        <v>8153</v>
      </c>
    </row>
    <row r="1703" spans="1:2">
      <c r="A1703" t="s">
        <v>8151</v>
      </c>
      <c r="B1703" t="s">
        <v>8153</v>
      </c>
    </row>
    <row r="1704" spans="1:2">
      <c r="A1704" t="s">
        <v>8097</v>
      </c>
      <c r="B1704" t="s">
        <v>8098</v>
      </c>
    </row>
    <row r="1705" spans="1:2">
      <c r="A1705" t="s">
        <v>10074</v>
      </c>
      <c r="B1705" t="s">
        <v>10075</v>
      </c>
    </row>
    <row r="1706" spans="1:2">
      <c r="A1706" t="s">
        <v>7934</v>
      </c>
      <c r="B1706" t="s">
        <v>14240</v>
      </c>
    </row>
    <row r="1707" spans="1:2">
      <c r="A1707" t="s">
        <v>4676</v>
      </c>
      <c r="B1707" t="s">
        <v>1847</v>
      </c>
    </row>
    <row r="1708" spans="1:2">
      <c r="A1708" t="s">
        <v>4014</v>
      </c>
      <c r="B1708" t="s">
        <v>4015</v>
      </c>
    </row>
    <row r="1709" spans="1:2">
      <c r="A1709" t="s">
        <v>9295</v>
      </c>
      <c r="B1709" t="s">
        <v>9296</v>
      </c>
    </row>
    <row r="1710" spans="1:2">
      <c r="A1710" t="s">
        <v>6506</v>
      </c>
      <c r="B1710" t="s">
        <v>6507</v>
      </c>
    </row>
    <row r="1711" spans="1:2">
      <c r="A1711" t="s">
        <v>5901</v>
      </c>
      <c r="B1711" t="s">
        <v>5902</v>
      </c>
    </row>
    <row r="1712" spans="1:2">
      <c r="A1712" t="s">
        <v>7657</v>
      </c>
      <c r="B1712" t="s">
        <v>7658</v>
      </c>
    </row>
    <row r="1713" spans="1:2">
      <c r="A1713" t="s">
        <v>8602</v>
      </c>
      <c r="B1713" t="s">
        <v>8603</v>
      </c>
    </row>
    <row r="1714" spans="1:2">
      <c r="A1714" t="s">
        <v>4336</v>
      </c>
      <c r="B1714" t="s">
        <v>4337</v>
      </c>
    </row>
    <row r="1715" spans="1:2">
      <c r="A1715" t="s">
        <v>5450</v>
      </c>
      <c r="B1715" t="s">
        <v>5451</v>
      </c>
    </row>
    <row r="1716" spans="1:2">
      <c r="A1716" t="s">
        <v>6291</v>
      </c>
      <c r="B1716" t="s">
        <v>6292</v>
      </c>
    </row>
    <row r="1717" spans="1:2">
      <c r="A1717" t="s">
        <v>13454</v>
      </c>
      <c r="B1717" t="s">
        <v>1919</v>
      </c>
    </row>
    <row r="1718" spans="1:2">
      <c r="A1718" t="s">
        <v>13454</v>
      </c>
      <c r="B1718" t="s">
        <v>1919</v>
      </c>
    </row>
    <row r="1719" spans="1:2">
      <c r="A1719" t="s">
        <v>13454</v>
      </c>
      <c r="B1719" t="s">
        <v>1919</v>
      </c>
    </row>
    <row r="1720" spans="1:2">
      <c r="A1720" t="s">
        <v>13454</v>
      </c>
      <c r="B1720" t="s">
        <v>1919</v>
      </c>
    </row>
    <row r="1721" spans="1:2">
      <c r="A1721" t="s">
        <v>13454</v>
      </c>
      <c r="B1721" t="s">
        <v>1919</v>
      </c>
    </row>
    <row r="1722" spans="1:2">
      <c r="A1722" t="s">
        <v>13454</v>
      </c>
      <c r="B1722" t="s">
        <v>1919</v>
      </c>
    </row>
    <row r="1723" spans="1:2">
      <c r="A1723" t="s">
        <v>13454</v>
      </c>
      <c r="B1723" t="s">
        <v>1919</v>
      </c>
    </row>
    <row r="1724" spans="1:2">
      <c r="A1724" t="s">
        <v>13454</v>
      </c>
      <c r="B1724" t="s">
        <v>1919</v>
      </c>
    </row>
    <row r="1725" spans="1:2">
      <c r="A1725" t="s">
        <v>11399</v>
      </c>
      <c r="B1725" t="s">
        <v>11400</v>
      </c>
    </row>
    <row r="1726" spans="1:2">
      <c r="A1726" t="s">
        <v>9824</v>
      </c>
      <c r="B1726" t="s">
        <v>9825</v>
      </c>
    </row>
    <row r="1727" spans="1:2">
      <c r="A1727" t="s">
        <v>10680</v>
      </c>
      <c r="B1727" t="s">
        <v>9825</v>
      </c>
    </row>
    <row r="1728" spans="1:2">
      <c r="A1728" t="s">
        <v>12447</v>
      </c>
      <c r="B1728" t="s">
        <v>12448</v>
      </c>
    </row>
    <row r="1729" spans="1:2">
      <c r="A1729" t="s">
        <v>4879</v>
      </c>
      <c r="B1729" t="s">
        <v>4880</v>
      </c>
    </row>
    <row r="1730" spans="1:2">
      <c r="A1730" t="s">
        <v>3811</v>
      </c>
      <c r="B1730" t="s">
        <v>3812</v>
      </c>
    </row>
    <row r="1731" spans="1:2">
      <c r="A1731" t="s">
        <v>13458</v>
      </c>
      <c r="B1731" t="s">
        <v>13466</v>
      </c>
    </row>
    <row r="1732" spans="1:2">
      <c r="A1732" t="s">
        <v>8272</v>
      </c>
      <c r="B1732" t="s">
        <v>8273</v>
      </c>
    </row>
    <row r="1733" spans="1:2">
      <c r="A1733" t="s">
        <v>11354</v>
      </c>
      <c r="B1733" t="s">
        <v>11355</v>
      </c>
    </row>
    <row r="1734" spans="1:2">
      <c r="A1734" t="s">
        <v>3614</v>
      </c>
      <c r="B1734" t="s">
        <v>3615</v>
      </c>
    </row>
    <row r="1735" spans="1:2">
      <c r="A1735" t="s">
        <v>11966</v>
      </c>
      <c r="B1735" t="s">
        <v>11967</v>
      </c>
    </row>
    <row r="1736" spans="1:2">
      <c r="A1736" t="s">
        <v>3461</v>
      </c>
      <c r="B1736" t="s">
        <v>3462</v>
      </c>
    </row>
    <row r="1737" spans="1:2">
      <c r="A1737" t="s">
        <v>12695</v>
      </c>
      <c r="B1737" t="s">
        <v>12696</v>
      </c>
    </row>
    <row r="1738" spans="1:2">
      <c r="A1738" t="s">
        <v>9983</v>
      </c>
      <c r="B1738" t="s">
        <v>9984</v>
      </c>
    </row>
    <row r="1739" spans="1:2">
      <c r="A1739" t="s">
        <v>3598</v>
      </c>
      <c r="B1739" t="s">
        <v>3599</v>
      </c>
    </row>
    <row r="1740" spans="1:2">
      <c r="A1740" t="s">
        <v>4556</v>
      </c>
      <c r="B1740" t="s">
        <v>4557</v>
      </c>
    </row>
    <row r="1741" spans="1:2">
      <c r="A1741" t="s">
        <v>7255</v>
      </c>
      <c r="B1741" t="s">
        <v>7256</v>
      </c>
    </row>
    <row r="1742" spans="1:2">
      <c r="A1742" t="s">
        <v>13067</v>
      </c>
      <c r="B1742" t="s">
        <v>3307</v>
      </c>
    </row>
    <row r="1743" spans="1:2">
      <c r="A1743" t="s">
        <v>5830</v>
      </c>
      <c r="B1743" t="s">
        <v>5831</v>
      </c>
    </row>
    <row r="1744" spans="1:2">
      <c r="A1744" t="s">
        <v>9176</v>
      </c>
      <c r="B1744" t="s">
        <v>9177</v>
      </c>
    </row>
    <row r="1745" spans="1:2">
      <c r="A1745" t="s">
        <v>11370</v>
      </c>
      <c r="B1745" t="s">
        <v>11372</v>
      </c>
    </row>
    <row r="1746" spans="1:2">
      <c r="A1746" t="s">
        <v>9401</v>
      </c>
      <c r="B1746" t="s">
        <v>9402</v>
      </c>
    </row>
    <row r="1747" spans="1:2">
      <c r="A1747" t="s">
        <v>9401</v>
      </c>
      <c r="B1747" t="s">
        <v>9402</v>
      </c>
    </row>
    <row r="1748" spans="1:2">
      <c r="A1748" t="s">
        <v>4344</v>
      </c>
      <c r="B1748" t="s">
        <v>4345</v>
      </c>
    </row>
    <row r="1749" spans="1:2">
      <c r="A1749" t="s">
        <v>9480</v>
      </c>
      <c r="B1749" t="s">
        <v>9481</v>
      </c>
    </row>
    <row r="1750" spans="1:2">
      <c r="A1750" t="s">
        <v>9480</v>
      </c>
      <c r="B1750" t="s">
        <v>9481</v>
      </c>
    </row>
    <row r="1751" spans="1:2">
      <c r="A1751" t="s">
        <v>11367</v>
      </c>
      <c r="B1751" t="s">
        <v>11368</v>
      </c>
    </row>
    <row r="1752" spans="1:2">
      <c r="A1752" t="s">
        <v>11394</v>
      </c>
      <c r="B1752" t="s">
        <v>11395</v>
      </c>
    </row>
    <row r="1753" spans="1:2">
      <c r="A1753" t="s">
        <v>8884</v>
      </c>
      <c r="B1753" t="s">
        <v>8885</v>
      </c>
    </row>
    <row r="1754" spans="1:2">
      <c r="A1754" t="s">
        <v>5313</v>
      </c>
      <c r="B1754" t="s">
        <v>5314</v>
      </c>
    </row>
    <row r="1755" spans="1:2">
      <c r="A1755" t="s">
        <v>9403</v>
      </c>
      <c r="B1755" t="s">
        <v>9404</v>
      </c>
    </row>
    <row r="1756" spans="1:2">
      <c r="A1756" t="s">
        <v>9403</v>
      </c>
      <c r="B1756" t="s">
        <v>9404</v>
      </c>
    </row>
    <row r="1757" spans="1:2">
      <c r="A1757" t="s">
        <v>9482</v>
      </c>
      <c r="B1757" t="s">
        <v>9483</v>
      </c>
    </row>
    <row r="1758" spans="1:2">
      <c r="A1758" t="s">
        <v>9482</v>
      </c>
      <c r="B1758" t="s">
        <v>9483</v>
      </c>
    </row>
    <row r="1759" spans="1:2">
      <c r="A1759" t="s">
        <v>8758</v>
      </c>
      <c r="B1759" t="s">
        <v>8759</v>
      </c>
    </row>
    <row r="1760" spans="1:2">
      <c r="A1760" t="s">
        <v>9516</v>
      </c>
      <c r="B1760" t="s">
        <v>9517</v>
      </c>
    </row>
    <row r="1761" spans="1:2">
      <c r="A1761" t="s">
        <v>9516</v>
      </c>
      <c r="B1761" t="s">
        <v>9517</v>
      </c>
    </row>
    <row r="1762" spans="1:2">
      <c r="A1762" t="s">
        <v>3381</v>
      </c>
      <c r="B1762" t="s">
        <v>3382</v>
      </c>
    </row>
    <row r="1763" spans="1:2">
      <c r="A1763" t="s">
        <v>3381</v>
      </c>
      <c r="B1763" t="s">
        <v>3382</v>
      </c>
    </row>
    <row r="1764" spans="1:2">
      <c r="A1764" t="s">
        <v>10680</v>
      </c>
      <c r="B1764" t="s">
        <v>10681</v>
      </c>
    </row>
    <row r="1765" spans="1:2">
      <c r="A1765" t="s">
        <v>3401</v>
      </c>
      <c r="B1765" t="s">
        <v>3402</v>
      </c>
    </row>
    <row r="1766" spans="1:2">
      <c r="A1766" t="s">
        <v>3401</v>
      </c>
      <c r="B1766" t="s">
        <v>3402</v>
      </c>
    </row>
    <row r="1767" spans="1:2">
      <c r="A1767" t="s">
        <v>13309</v>
      </c>
      <c r="B1767" t="s">
        <v>13310</v>
      </c>
    </row>
    <row r="1768" spans="1:2">
      <c r="A1768" t="s">
        <v>7630</v>
      </c>
      <c r="B1768" t="s">
        <v>7632</v>
      </c>
    </row>
    <row r="1769" spans="1:2">
      <c r="A1769" t="s">
        <v>7630</v>
      </c>
      <c r="B1769" t="s">
        <v>7631</v>
      </c>
    </row>
    <row r="1770" spans="1:2">
      <c r="A1770" t="s">
        <v>7176</v>
      </c>
      <c r="B1770" t="s">
        <v>7177</v>
      </c>
    </row>
    <row r="1771" spans="1:2">
      <c r="A1771" t="s">
        <v>7846</v>
      </c>
      <c r="B1771" t="s">
        <v>7847</v>
      </c>
    </row>
    <row r="1772" spans="1:2">
      <c r="A1772" t="s">
        <v>10603</v>
      </c>
      <c r="B1772" t="s">
        <v>10605</v>
      </c>
    </row>
    <row r="1773" spans="1:2">
      <c r="A1773" t="s">
        <v>10603</v>
      </c>
      <c r="B1773" t="s">
        <v>10604</v>
      </c>
    </row>
    <row r="1774" spans="1:2">
      <c r="A1774" t="s">
        <v>10406</v>
      </c>
      <c r="B1774" t="s">
        <v>10407</v>
      </c>
    </row>
    <row r="1775" spans="1:2">
      <c r="A1775" t="s">
        <v>5583</v>
      </c>
      <c r="B1775" t="s">
        <v>13579</v>
      </c>
    </row>
    <row r="1776" spans="1:2">
      <c r="A1776" t="s">
        <v>12511</v>
      </c>
      <c r="B1776" t="s">
        <v>12512</v>
      </c>
    </row>
    <row r="1777" spans="1:2">
      <c r="A1777" t="s">
        <v>4465</v>
      </c>
      <c r="B1777" t="s">
        <v>4467</v>
      </c>
    </row>
    <row r="1778" spans="1:2">
      <c r="A1778" t="s">
        <v>4873</v>
      </c>
      <c r="B1778" t="s">
        <v>4875</v>
      </c>
    </row>
    <row r="1779" spans="1:2">
      <c r="A1779" t="s">
        <v>5504</v>
      </c>
      <c r="B1779" t="s">
        <v>5505</v>
      </c>
    </row>
    <row r="1780" spans="1:2">
      <c r="A1780" t="s">
        <v>5865</v>
      </c>
      <c r="B1780" t="s">
        <v>5866</v>
      </c>
    </row>
    <row r="1781" spans="1:2">
      <c r="A1781" t="s">
        <v>10121</v>
      </c>
      <c r="B1781" t="s">
        <v>10122</v>
      </c>
    </row>
    <row r="1782" spans="1:2">
      <c r="A1782" t="s">
        <v>4110</v>
      </c>
      <c r="B1782" t="s">
        <v>4111</v>
      </c>
    </row>
    <row r="1783" spans="1:2">
      <c r="A1783" t="s">
        <v>4110</v>
      </c>
      <c r="B1783" t="s">
        <v>4111</v>
      </c>
    </row>
    <row r="1784" spans="1:2">
      <c r="A1784" t="s">
        <v>10877</v>
      </c>
      <c r="B1784" t="s">
        <v>10878</v>
      </c>
    </row>
    <row r="1785" spans="1:2">
      <c r="A1785" t="s">
        <v>3449</v>
      </c>
      <c r="B1785" t="s">
        <v>3450</v>
      </c>
    </row>
    <row r="1786" spans="1:2">
      <c r="A1786" t="s">
        <v>11271</v>
      </c>
      <c r="B1786" t="s">
        <v>11272</v>
      </c>
    </row>
    <row r="1787" spans="1:2">
      <c r="A1787" t="s">
        <v>11271</v>
      </c>
      <c r="B1787" t="s">
        <v>11272</v>
      </c>
    </row>
    <row r="1788" spans="1:2">
      <c r="A1788" t="s">
        <v>4558</v>
      </c>
      <c r="B1788" t="s">
        <v>4559</v>
      </c>
    </row>
    <row r="1789" spans="1:2">
      <c r="A1789" t="s">
        <v>5969</v>
      </c>
      <c r="B1789" t="s">
        <v>5970</v>
      </c>
    </row>
    <row r="1790" spans="1:2">
      <c r="A1790" t="s">
        <v>11271</v>
      </c>
      <c r="B1790" t="s">
        <v>11273</v>
      </c>
    </row>
    <row r="1791" spans="1:2">
      <c r="A1791" t="s">
        <v>9022</v>
      </c>
      <c r="B1791" t="s">
        <v>9023</v>
      </c>
    </row>
    <row r="1792" spans="1:2">
      <c r="A1792" t="s">
        <v>6215</v>
      </c>
      <c r="B1792" t="s">
        <v>6216</v>
      </c>
    </row>
    <row r="1793" spans="1:2">
      <c r="A1793" t="s">
        <v>3997</v>
      </c>
      <c r="B1793" t="s">
        <v>3998</v>
      </c>
    </row>
    <row r="1794" spans="1:2">
      <c r="A1794" t="s">
        <v>9615</v>
      </c>
      <c r="B1794" t="s">
        <v>9616</v>
      </c>
    </row>
    <row r="1795" spans="1:2">
      <c r="A1795" t="s">
        <v>7111</v>
      </c>
      <c r="B1795" t="s">
        <v>7112</v>
      </c>
    </row>
    <row r="1796" spans="1:2">
      <c r="A1796" t="s">
        <v>4599</v>
      </c>
      <c r="B1796" t="s">
        <v>4600</v>
      </c>
    </row>
    <row r="1797" spans="1:2">
      <c r="A1797" t="s">
        <v>4199</v>
      </c>
      <c r="B1797" t="s">
        <v>4200</v>
      </c>
    </row>
    <row r="1798" spans="1:2">
      <c r="A1798" t="s">
        <v>7214</v>
      </c>
      <c r="B1798" t="s">
        <v>7215</v>
      </c>
    </row>
    <row r="1799" spans="1:2">
      <c r="A1799" t="s">
        <v>12801</v>
      </c>
      <c r="B1799" t="s">
        <v>12802</v>
      </c>
    </row>
    <row r="1800" spans="1:2">
      <c r="A1800" t="s">
        <v>9932</v>
      </c>
      <c r="B1800" t="s">
        <v>9933</v>
      </c>
    </row>
    <row r="1801" spans="1:2">
      <c r="A1801" t="s">
        <v>4389</v>
      </c>
      <c r="B1801" t="s">
        <v>4390</v>
      </c>
    </row>
    <row r="1802" spans="1:2">
      <c r="A1802" t="s">
        <v>4389</v>
      </c>
      <c r="B1802" t="s">
        <v>4392</v>
      </c>
    </row>
    <row r="1803" spans="1:2">
      <c r="A1803" t="s">
        <v>3807</v>
      </c>
      <c r="B1803" t="s">
        <v>3808</v>
      </c>
    </row>
    <row r="1804" spans="1:2">
      <c r="A1804" t="s">
        <v>3637</v>
      </c>
      <c r="B1804" t="s">
        <v>3638</v>
      </c>
    </row>
    <row r="1805" spans="1:2">
      <c r="A1805" t="s">
        <v>11494</v>
      </c>
      <c r="B1805" t="s">
        <v>11495</v>
      </c>
    </row>
    <row r="1806" spans="1:2">
      <c r="A1806" t="s">
        <v>9399</v>
      </c>
      <c r="B1806" t="s">
        <v>9400</v>
      </c>
    </row>
    <row r="1807" spans="1:2">
      <c r="A1807" t="s">
        <v>11662</v>
      </c>
      <c r="B1807" t="s">
        <v>11663</v>
      </c>
    </row>
    <row r="1808" spans="1:2">
      <c r="A1808" t="s">
        <v>7369</v>
      </c>
      <c r="B1808" t="s">
        <v>7370</v>
      </c>
    </row>
    <row r="1809" spans="1:2">
      <c r="A1809" t="s">
        <v>10871</v>
      </c>
      <c r="B1809" t="s">
        <v>10872</v>
      </c>
    </row>
    <row r="1810" spans="1:2">
      <c r="A1810" t="s">
        <v>11756</v>
      </c>
      <c r="B1810" t="s">
        <v>11757</v>
      </c>
    </row>
    <row r="1811" spans="1:2">
      <c r="A1811" t="s">
        <v>11812</v>
      </c>
      <c r="B1811" t="s">
        <v>11813</v>
      </c>
    </row>
    <row r="1812" spans="1:2">
      <c r="A1812" t="s">
        <v>11718</v>
      </c>
      <c r="B1812" t="s">
        <v>11719</v>
      </c>
    </row>
    <row r="1813" spans="1:2">
      <c r="A1813" t="s">
        <v>11554</v>
      </c>
      <c r="B1813" t="s">
        <v>11555</v>
      </c>
    </row>
    <row r="1814" spans="1:2">
      <c r="A1814" t="s">
        <v>7758</v>
      </c>
      <c r="B1814" t="s">
        <v>7760</v>
      </c>
    </row>
    <row r="1815" spans="1:2">
      <c r="A1815" t="s">
        <v>7758</v>
      </c>
      <c r="B1815" t="s">
        <v>7759</v>
      </c>
    </row>
    <row r="1816" spans="1:2">
      <c r="A1816" t="s">
        <v>4386</v>
      </c>
      <c r="B1816" t="s">
        <v>4388</v>
      </c>
    </row>
    <row r="1817" spans="1:2">
      <c r="A1817" t="s">
        <v>4386</v>
      </c>
      <c r="B1817" t="s">
        <v>4388</v>
      </c>
    </row>
    <row r="1818" spans="1:2">
      <c r="A1818" t="s">
        <v>7755</v>
      </c>
      <c r="B1818" t="s">
        <v>7757</v>
      </c>
    </row>
    <row r="1819" spans="1:2">
      <c r="A1819" t="s">
        <v>7755</v>
      </c>
      <c r="B1819" t="s">
        <v>7756</v>
      </c>
    </row>
    <row r="1820" spans="1:2">
      <c r="A1820" t="s">
        <v>6923</v>
      </c>
      <c r="B1820" t="s">
        <v>6924</v>
      </c>
    </row>
    <row r="1821" spans="1:2">
      <c r="A1821" t="s">
        <v>9220</v>
      </c>
      <c r="B1821" t="s">
        <v>9221</v>
      </c>
    </row>
    <row r="1822" spans="1:2">
      <c r="A1822" t="s">
        <v>11411</v>
      </c>
      <c r="B1822" t="s">
        <v>11412</v>
      </c>
    </row>
    <row r="1823" spans="1:2">
      <c r="A1823" t="s">
        <v>3995</v>
      </c>
      <c r="B1823" t="s">
        <v>3996</v>
      </c>
    </row>
    <row r="1824" spans="1:2">
      <c r="A1824" t="s">
        <v>9339</v>
      </c>
      <c r="B1824" t="s">
        <v>9340</v>
      </c>
    </row>
    <row r="1825" spans="1:2">
      <c r="A1825" t="s">
        <v>9349</v>
      </c>
      <c r="B1825" t="s">
        <v>9350</v>
      </c>
    </row>
    <row r="1826" spans="1:2">
      <c r="A1826" t="s">
        <v>3659</v>
      </c>
      <c r="B1826" t="s">
        <v>3660</v>
      </c>
    </row>
    <row r="1827" spans="1:2">
      <c r="A1827" t="s">
        <v>3624</v>
      </c>
      <c r="B1827" t="s">
        <v>3625</v>
      </c>
    </row>
    <row r="1828" spans="1:2">
      <c r="A1828" t="s">
        <v>6701</v>
      </c>
      <c r="B1828" t="s">
        <v>6702</v>
      </c>
    </row>
    <row r="1829" spans="1:2">
      <c r="A1829" t="s">
        <v>11746</v>
      </c>
      <c r="B1829" t="s">
        <v>11747</v>
      </c>
    </row>
    <row r="1830" spans="1:2">
      <c r="A1830" t="s">
        <v>6741</v>
      </c>
      <c r="B1830" t="s">
        <v>6742</v>
      </c>
    </row>
    <row r="1831" spans="1:2">
      <c r="A1831" t="s">
        <v>9238</v>
      </c>
      <c r="B1831" t="s">
        <v>9239</v>
      </c>
    </row>
    <row r="1832" spans="1:2">
      <c r="A1832" t="s">
        <v>5566</v>
      </c>
      <c r="B1832" t="s">
        <v>5567</v>
      </c>
    </row>
    <row r="1833" spans="1:2">
      <c r="A1833" t="s">
        <v>9953</v>
      </c>
      <c r="B1833" t="s">
        <v>5567</v>
      </c>
    </row>
    <row r="1834" spans="1:2">
      <c r="A1834" t="s">
        <v>11274</v>
      </c>
      <c r="B1834" t="s">
        <v>11277</v>
      </c>
    </row>
    <row r="1835" spans="1:2">
      <c r="A1835" t="s">
        <v>11320</v>
      </c>
      <c r="B1835" t="s">
        <v>11322</v>
      </c>
    </row>
    <row r="1836" spans="1:2">
      <c r="A1836" t="s">
        <v>11274</v>
      </c>
      <c r="B1836" t="s">
        <v>11276</v>
      </c>
    </row>
    <row r="1837" spans="1:2">
      <c r="A1837" t="s">
        <v>11320</v>
      </c>
      <c r="B1837" t="s">
        <v>11323</v>
      </c>
    </row>
    <row r="1838" spans="1:2">
      <c r="A1838" t="s">
        <v>8262</v>
      </c>
      <c r="B1838" t="s">
        <v>8263</v>
      </c>
    </row>
    <row r="1839" spans="1:2">
      <c r="A1839" t="s">
        <v>8270</v>
      </c>
      <c r="B1839" t="s">
        <v>8271</v>
      </c>
    </row>
    <row r="1840" spans="1:2">
      <c r="A1840" t="s">
        <v>8828</v>
      </c>
      <c r="B1840" t="s">
        <v>8829</v>
      </c>
    </row>
    <row r="1841" spans="1:2">
      <c r="A1841" t="s">
        <v>4290</v>
      </c>
      <c r="B1841" t="s">
        <v>4291</v>
      </c>
    </row>
    <row r="1842" spans="1:2">
      <c r="A1842" t="s">
        <v>8264</v>
      </c>
      <c r="B1842" t="s">
        <v>8265</v>
      </c>
    </row>
    <row r="1843" spans="1:2">
      <c r="A1843" t="s">
        <v>8278</v>
      </c>
      <c r="B1843" t="s">
        <v>8279</v>
      </c>
    </row>
    <row r="1844" spans="1:2">
      <c r="A1844" t="s">
        <v>9546</v>
      </c>
      <c r="B1844" t="s">
        <v>9547</v>
      </c>
    </row>
    <row r="1845" spans="1:2">
      <c r="A1845" t="s">
        <v>6780</v>
      </c>
      <c r="B1845" t="s">
        <v>6781</v>
      </c>
    </row>
    <row r="1846" spans="1:2">
      <c r="A1846" t="s">
        <v>11274</v>
      </c>
      <c r="B1846" t="s">
        <v>11275</v>
      </c>
    </row>
    <row r="1847" spans="1:2">
      <c r="A1847" t="s">
        <v>11320</v>
      </c>
      <c r="B1847" t="s">
        <v>11321</v>
      </c>
    </row>
    <row r="1848" spans="1:2">
      <c r="A1848" t="s">
        <v>7852</v>
      </c>
      <c r="B1848" t="s">
        <v>7853</v>
      </c>
    </row>
    <row r="1849" spans="1:2">
      <c r="A1849" t="s">
        <v>6780</v>
      </c>
      <c r="B1849" t="s">
        <v>6782</v>
      </c>
    </row>
    <row r="1850" spans="1:2">
      <c r="A1850" t="s">
        <v>14133</v>
      </c>
      <c r="B1850" t="s">
        <v>14206</v>
      </c>
    </row>
    <row r="1851" spans="1:2">
      <c r="A1851" t="s">
        <v>4815</v>
      </c>
      <c r="B1851" t="s">
        <v>4816</v>
      </c>
    </row>
    <row r="1852" spans="1:2">
      <c r="A1852" t="s">
        <v>4574</v>
      </c>
      <c r="B1852" t="s">
        <v>4578</v>
      </c>
    </row>
    <row r="1853" spans="1:2">
      <c r="A1853" t="s">
        <v>5957</v>
      </c>
      <c r="B1853" t="s">
        <v>5958</v>
      </c>
    </row>
    <row r="1854" spans="1:2">
      <c r="A1854" t="s">
        <v>6447</v>
      </c>
      <c r="B1854" t="s">
        <v>6448</v>
      </c>
    </row>
    <row r="1855" spans="1:2">
      <c r="A1855" t="s">
        <v>6101</v>
      </c>
      <c r="B1855" t="s">
        <v>6102</v>
      </c>
    </row>
    <row r="1856" spans="1:2">
      <c r="A1856" t="s">
        <v>8458</v>
      </c>
      <c r="B1856" t="s">
        <v>8459</v>
      </c>
    </row>
    <row r="1857" spans="1:2">
      <c r="A1857" t="s">
        <v>13182</v>
      </c>
      <c r="B1857" t="s">
        <v>13183</v>
      </c>
    </row>
    <row r="1858" spans="1:2">
      <c r="A1858" t="s">
        <v>8458</v>
      </c>
      <c r="B1858" t="s">
        <v>8460</v>
      </c>
    </row>
    <row r="1859" spans="1:2">
      <c r="A1859" t="s">
        <v>8458</v>
      </c>
      <c r="B1859" t="s">
        <v>8460</v>
      </c>
    </row>
    <row r="1860" spans="1:2">
      <c r="A1860" t="s">
        <v>4465</v>
      </c>
      <c r="B1860" t="s">
        <v>4466</v>
      </c>
    </row>
    <row r="1861" spans="1:2">
      <c r="A1861" t="s">
        <v>4574</v>
      </c>
      <c r="B1861" t="s">
        <v>4575</v>
      </c>
    </row>
    <row r="1862" spans="1:2">
      <c r="A1862" t="s">
        <v>4574</v>
      </c>
      <c r="B1862" t="s">
        <v>4576</v>
      </c>
    </row>
    <row r="1863" spans="1:2">
      <c r="A1863" t="s">
        <v>4574</v>
      </c>
      <c r="B1863" t="s">
        <v>4577</v>
      </c>
    </row>
    <row r="1864" spans="1:2">
      <c r="A1864" t="s">
        <v>8558</v>
      </c>
      <c r="B1864" t="s">
        <v>8559</v>
      </c>
    </row>
    <row r="1865" spans="1:2">
      <c r="A1865" t="s">
        <v>4399</v>
      </c>
      <c r="B1865" t="s">
        <v>4400</v>
      </c>
    </row>
    <row r="1866" spans="1:2">
      <c r="A1866" t="s">
        <v>4399</v>
      </c>
      <c r="B1866" t="s">
        <v>4402</v>
      </c>
    </row>
    <row r="1867" spans="1:2">
      <c r="A1867" t="s">
        <v>9998</v>
      </c>
      <c r="B1867" t="s">
        <v>9999</v>
      </c>
    </row>
    <row r="1868" spans="1:2">
      <c r="A1868" t="s">
        <v>8081</v>
      </c>
      <c r="B1868" t="s">
        <v>8082</v>
      </c>
    </row>
    <row r="1869" spans="1:2">
      <c r="A1869" t="s">
        <v>7410</v>
      </c>
      <c r="B1869" t="s">
        <v>7411</v>
      </c>
    </row>
    <row r="1870" spans="1:2">
      <c r="A1870" t="s">
        <v>11496</v>
      </c>
      <c r="B1870" t="s">
        <v>11497</v>
      </c>
    </row>
    <row r="1871" spans="1:2">
      <c r="A1871" t="s">
        <v>5523</v>
      </c>
      <c r="B1871" t="s">
        <v>5524</v>
      </c>
    </row>
    <row r="1872" spans="1:2">
      <c r="A1872" t="s">
        <v>11261</v>
      </c>
      <c r="B1872" t="s">
        <v>11262</v>
      </c>
    </row>
    <row r="1873" spans="1:2">
      <c r="A1873" t="s">
        <v>14141</v>
      </c>
      <c r="B1873" t="s">
        <v>13575</v>
      </c>
    </row>
    <row r="1874" spans="1:2">
      <c r="A1874" t="s">
        <v>5744</v>
      </c>
      <c r="B1874" t="s">
        <v>14212</v>
      </c>
    </row>
    <row r="1875" spans="1:2">
      <c r="A1875" t="s">
        <v>4764</v>
      </c>
      <c r="B1875" t="s">
        <v>4765</v>
      </c>
    </row>
    <row r="1876" spans="1:2">
      <c r="A1876" t="s">
        <v>10781</v>
      </c>
      <c r="B1876" t="s">
        <v>10782</v>
      </c>
    </row>
    <row r="1877" spans="1:2">
      <c r="A1877" t="s">
        <v>13047</v>
      </c>
      <c r="B1877" t="s">
        <v>14277</v>
      </c>
    </row>
    <row r="1878" spans="1:2">
      <c r="A1878" t="s">
        <v>4785</v>
      </c>
      <c r="B1878" t="s">
        <v>4786</v>
      </c>
    </row>
    <row r="1879" spans="1:2">
      <c r="A1879" t="s">
        <v>9749</v>
      </c>
      <c r="B1879" t="s">
        <v>9750</v>
      </c>
    </row>
    <row r="1880" spans="1:2">
      <c r="A1880" t="s">
        <v>4687</v>
      </c>
      <c r="B1880" t="s">
        <v>1975</v>
      </c>
    </row>
    <row r="1881" spans="1:2">
      <c r="A1881" t="s">
        <v>4712</v>
      </c>
      <c r="B1881" t="s">
        <v>2056</v>
      </c>
    </row>
    <row r="1882" spans="1:2">
      <c r="A1882" t="s">
        <v>4823</v>
      </c>
      <c r="B1882" t="s">
        <v>4824</v>
      </c>
    </row>
    <row r="1883" spans="1:2">
      <c r="A1883" t="s">
        <v>10704</v>
      </c>
      <c r="B1883" t="s">
        <v>10705</v>
      </c>
    </row>
    <row r="1884" spans="1:2">
      <c r="A1884" t="s">
        <v>13196</v>
      </c>
      <c r="B1884" t="s">
        <v>13197</v>
      </c>
    </row>
    <row r="1885" spans="1:2">
      <c r="A1885" t="s">
        <v>6623</v>
      </c>
      <c r="B1885" t="s">
        <v>3308</v>
      </c>
    </row>
    <row r="1886" spans="1:2">
      <c r="A1886" t="s">
        <v>4736</v>
      </c>
      <c r="B1886" t="s">
        <v>4737</v>
      </c>
    </row>
    <row r="1887" spans="1:2">
      <c r="A1887" t="s">
        <v>5343</v>
      </c>
      <c r="B1887" t="s">
        <v>5344</v>
      </c>
    </row>
    <row r="1888" spans="1:2">
      <c r="A1888" t="s">
        <v>9536</v>
      </c>
      <c r="B1888" t="s">
        <v>9537</v>
      </c>
    </row>
    <row r="1889" spans="1:2">
      <c r="A1889" t="s">
        <v>9536</v>
      </c>
      <c r="B1889" t="s">
        <v>9537</v>
      </c>
    </row>
    <row r="1890" spans="1:2">
      <c r="A1890" t="s">
        <v>6542</v>
      </c>
      <c r="B1890" t="s">
        <v>6543</v>
      </c>
    </row>
    <row r="1891" spans="1:2">
      <c r="A1891" t="s">
        <v>5261</v>
      </c>
      <c r="B1891" t="s">
        <v>5262</v>
      </c>
    </row>
    <row r="1892" spans="1:2">
      <c r="A1892" t="s">
        <v>8914</v>
      </c>
      <c r="B1892" t="s">
        <v>8915</v>
      </c>
    </row>
    <row r="1893" spans="1:2">
      <c r="A1893" t="s">
        <v>8908</v>
      </c>
      <c r="B1893" t="s">
        <v>8909</v>
      </c>
    </row>
    <row r="1894" spans="1:2">
      <c r="A1894" t="s">
        <v>12087</v>
      </c>
      <c r="B1894" t="s">
        <v>12088</v>
      </c>
    </row>
    <row r="1895" spans="1:2">
      <c r="A1895" t="s">
        <v>9755</v>
      </c>
      <c r="B1895" t="s">
        <v>9756</v>
      </c>
    </row>
    <row r="1896" spans="1:2">
      <c r="A1896" t="s">
        <v>9382</v>
      </c>
      <c r="B1896" t="s">
        <v>9383</v>
      </c>
    </row>
    <row r="1897" spans="1:2">
      <c r="A1897" t="s">
        <v>10406</v>
      </c>
      <c r="B1897" t="s">
        <v>10408</v>
      </c>
    </row>
    <row r="1898" spans="1:2">
      <c r="A1898" t="s">
        <v>4713</v>
      </c>
      <c r="B1898" t="s">
        <v>4714</v>
      </c>
    </row>
    <row r="1899" spans="1:2">
      <c r="A1899" t="s">
        <v>7090</v>
      </c>
      <c r="B1899" t="s">
        <v>2980</v>
      </c>
    </row>
    <row r="1900" spans="1:2">
      <c r="A1900" t="s">
        <v>8560</v>
      </c>
      <c r="B1900" t="s">
        <v>8561</v>
      </c>
    </row>
    <row r="1901" spans="1:2">
      <c r="A1901" t="s">
        <v>10301</v>
      </c>
      <c r="B1901" t="s">
        <v>10302</v>
      </c>
    </row>
    <row r="1902" spans="1:2">
      <c r="A1902" t="s">
        <v>12956</v>
      </c>
      <c r="B1902" t="s">
        <v>12957</v>
      </c>
    </row>
    <row r="1903" spans="1:2">
      <c r="A1903" t="s">
        <v>12449</v>
      </c>
      <c r="B1903" t="s">
        <v>12450</v>
      </c>
    </row>
    <row r="1904" spans="1:2">
      <c r="A1904" t="s">
        <v>7543</v>
      </c>
      <c r="B1904" t="s">
        <v>7544</v>
      </c>
    </row>
    <row r="1905" spans="1:2">
      <c r="A1905" t="s">
        <v>6424</v>
      </c>
      <c r="B1905" t="s">
        <v>6425</v>
      </c>
    </row>
    <row r="1906" spans="1:2">
      <c r="A1906" t="s">
        <v>9054</v>
      </c>
      <c r="B1906" t="s">
        <v>9055</v>
      </c>
    </row>
    <row r="1907" spans="1:2">
      <c r="A1907" t="s">
        <v>5920</v>
      </c>
      <c r="B1907" t="s">
        <v>14215</v>
      </c>
    </row>
    <row r="1908" spans="1:2">
      <c r="A1908" t="s">
        <v>7943</v>
      </c>
      <c r="B1908" t="s">
        <v>14235</v>
      </c>
    </row>
    <row r="1909" spans="1:2">
      <c r="A1909" t="s">
        <v>6053</v>
      </c>
      <c r="B1909" t="s">
        <v>6054</v>
      </c>
    </row>
    <row r="1910" spans="1:2">
      <c r="A1910" t="s">
        <v>7947</v>
      </c>
      <c r="B1910" t="s">
        <v>14241</v>
      </c>
    </row>
    <row r="1911" spans="1:2">
      <c r="A1911" t="s">
        <v>7949</v>
      </c>
      <c r="B1911" t="s">
        <v>14242</v>
      </c>
    </row>
    <row r="1912" spans="1:2">
      <c r="A1912" t="s">
        <v>7936</v>
      </c>
      <c r="B1912" t="s">
        <v>14243</v>
      </c>
    </row>
    <row r="1913" spans="1:2">
      <c r="A1913" t="s">
        <v>6846</v>
      </c>
      <c r="B1913" t="s">
        <v>6847</v>
      </c>
    </row>
    <row r="1914" spans="1:2">
      <c r="A1914" t="s">
        <v>6824</v>
      </c>
      <c r="B1914" t="s">
        <v>6825</v>
      </c>
    </row>
    <row r="1915" spans="1:2">
      <c r="A1915" t="s">
        <v>9433</v>
      </c>
      <c r="B1915" t="s">
        <v>9434</v>
      </c>
    </row>
    <row r="1916" spans="1:2">
      <c r="A1916" t="s">
        <v>9433</v>
      </c>
      <c r="B1916" t="s">
        <v>9434</v>
      </c>
    </row>
    <row r="1917" spans="1:2">
      <c r="A1917" t="s">
        <v>13327</v>
      </c>
      <c r="B1917" t="s">
        <v>13328</v>
      </c>
    </row>
    <row r="1918" spans="1:2">
      <c r="A1918" t="s">
        <v>13283</v>
      </c>
      <c r="B1918" t="s">
        <v>13284</v>
      </c>
    </row>
    <row r="1919" spans="1:2">
      <c r="A1919" t="s">
        <v>13323</v>
      </c>
      <c r="B1919" t="s">
        <v>13324</v>
      </c>
    </row>
    <row r="1920" spans="1:2">
      <c r="A1920" t="s">
        <v>13263</v>
      </c>
      <c r="B1920" t="s">
        <v>13264</v>
      </c>
    </row>
    <row r="1921" spans="1:2">
      <c r="A1921" t="s">
        <v>4333</v>
      </c>
      <c r="B1921" t="s">
        <v>14155</v>
      </c>
    </row>
    <row r="1922" spans="1:2">
      <c r="A1922" t="s">
        <v>9638</v>
      </c>
      <c r="B1922" t="s">
        <v>9640</v>
      </c>
    </row>
    <row r="1923" spans="1:2">
      <c r="A1923" t="s">
        <v>9641</v>
      </c>
      <c r="B1923" t="s">
        <v>9642</v>
      </c>
    </row>
    <row r="1924" spans="1:2">
      <c r="A1924" t="s">
        <v>12413</v>
      </c>
      <c r="B1924" t="s">
        <v>12414</v>
      </c>
    </row>
    <row r="1925" spans="1:2">
      <c r="A1925" t="s">
        <v>12413</v>
      </c>
      <c r="B1925" t="s">
        <v>12414</v>
      </c>
    </row>
    <row r="1926" spans="1:2">
      <c r="A1926" t="s">
        <v>11070</v>
      </c>
      <c r="B1926" t="s">
        <v>11072</v>
      </c>
    </row>
    <row r="1927" spans="1:2">
      <c r="A1927" t="s">
        <v>3882</v>
      </c>
      <c r="B1927" t="s">
        <v>3883</v>
      </c>
    </row>
    <row r="1928" spans="1:2">
      <c r="A1928" t="s">
        <v>3677</v>
      </c>
      <c r="B1928" t="s">
        <v>3678</v>
      </c>
    </row>
    <row r="1929" spans="1:2">
      <c r="A1929" t="s">
        <v>6217</v>
      </c>
      <c r="B1929" t="s">
        <v>6218</v>
      </c>
    </row>
    <row r="1930" spans="1:2">
      <c r="A1930" t="s">
        <v>7042</v>
      </c>
      <c r="B1930" t="s">
        <v>7043</v>
      </c>
    </row>
    <row r="1931" spans="1:2">
      <c r="A1931" t="s">
        <v>12138</v>
      </c>
      <c r="B1931" t="s">
        <v>12140</v>
      </c>
    </row>
    <row r="1932" spans="1:2">
      <c r="A1932" t="s">
        <v>13414</v>
      </c>
      <c r="B1932" t="s">
        <v>13415</v>
      </c>
    </row>
    <row r="1933" spans="1:2">
      <c r="A1933" t="s">
        <v>9650</v>
      </c>
      <c r="B1933" t="s">
        <v>14254</v>
      </c>
    </row>
    <row r="1934" spans="1:2">
      <c r="A1934" t="s">
        <v>13355</v>
      </c>
      <c r="B1934" t="s">
        <v>13356</v>
      </c>
    </row>
    <row r="1935" spans="1:2">
      <c r="A1935" t="s">
        <v>13359</v>
      </c>
      <c r="B1935" t="s">
        <v>2154</v>
      </c>
    </row>
    <row r="1936" spans="1:2">
      <c r="A1936" t="s">
        <v>11239</v>
      </c>
      <c r="B1936" t="s">
        <v>11240</v>
      </c>
    </row>
    <row r="1937" spans="1:2">
      <c r="A1937" t="s">
        <v>4706</v>
      </c>
      <c r="B1937" t="s">
        <v>4707</v>
      </c>
    </row>
    <row r="1938" spans="1:2">
      <c r="A1938" t="s">
        <v>3904</v>
      </c>
      <c r="B1938" t="s">
        <v>3905</v>
      </c>
    </row>
    <row r="1939" spans="1:2">
      <c r="A1939" t="s">
        <v>11700</v>
      </c>
      <c r="B1939" t="s">
        <v>11701</v>
      </c>
    </row>
    <row r="1940" spans="1:2">
      <c r="A1940" t="s">
        <v>6798</v>
      </c>
      <c r="B1940" t="s">
        <v>6799</v>
      </c>
    </row>
    <row r="1941" spans="1:2">
      <c r="A1941" t="s">
        <v>13416</v>
      </c>
      <c r="B1941" t="s">
        <v>13417</v>
      </c>
    </row>
    <row r="1942" spans="1:2">
      <c r="A1942" t="s">
        <v>12138</v>
      </c>
      <c r="B1942" t="s">
        <v>12139</v>
      </c>
    </row>
    <row r="1943" spans="1:2">
      <c r="A1943" t="s">
        <v>10986</v>
      </c>
      <c r="B1943" t="s">
        <v>10987</v>
      </c>
    </row>
    <row r="1944" spans="1:2">
      <c r="A1944" t="s">
        <v>12569</v>
      </c>
      <c r="B1944" t="s">
        <v>12570</v>
      </c>
    </row>
    <row r="1945" spans="1:2">
      <c r="A1945" t="s">
        <v>12062</v>
      </c>
      <c r="B1945" t="s">
        <v>12063</v>
      </c>
    </row>
    <row r="1946" spans="1:2">
      <c r="A1946" t="s">
        <v>11413</v>
      </c>
      <c r="B1946" t="s">
        <v>11414</v>
      </c>
    </row>
    <row r="1947" spans="1:2">
      <c r="A1947" t="s">
        <v>6103</v>
      </c>
      <c r="B1947" t="s">
        <v>6104</v>
      </c>
    </row>
    <row r="1948" spans="1:2">
      <c r="A1948" t="s">
        <v>7170</v>
      </c>
      <c r="B1948" t="s">
        <v>7171</v>
      </c>
    </row>
    <row r="1949" spans="1:2">
      <c r="A1949" t="s">
        <v>12064</v>
      </c>
      <c r="B1949" t="s">
        <v>12065</v>
      </c>
    </row>
    <row r="1950" spans="1:2">
      <c r="A1950" t="s">
        <v>8154</v>
      </c>
      <c r="B1950" t="s">
        <v>8157</v>
      </c>
    </row>
    <row r="1951" spans="1:2">
      <c r="A1951" t="s">
        <v>8154</v>
      </c>
      <c r="B1951" t="s">
        <v>8156</v>
      </c>
    </row>
    <row r="1952" spans="1:2">
      <c r="A1952" t="s">
        <v>5076</v>
      </c>
      <c r="B1952" t="s">
        <v>1818</v>
      </c>
    </row>
    <row r="1953" spans="1:2">
      <c r="A1953" t="s">
        <v>7049</v>
      </c>
      <c r="B1953" t="s">
        <v>7050</v>
      </c>
    </row>
    <row r="1954" spans="1:2">
      <c r="A1954" t="s">
        <v>7905</v>
      </c>
      <c r="B1954" t="s">
        <v>7907</v>
      </c>
    </row>
    <row r="1955" spans="1:2">
      <c r="A1955" t="s">
        <v>7926</v>
      </c>
      <c r="B1955" t="s">
        <v>7927</v>
      </c>
    </row>
    <row r="1956" spans="1:2">
      <c r="A1956" t="s">
        <v>7926</v>
      </c>
      <c r="B1956" t="s">
        <v>7928</v>
      </c>
    </row>
    <row r="1957" spans="1:2">
      <c r="A1957" t="s">
        <v>7905</v>
      </c>
      <c r="B1957" t="s">
        <v>7906</v>
      </c>
    </row>
    <row r="1958" spans="1:2">
      <c r="A1958" t="s">
        <v>6293</v>
      </c>
      <c r="B1958" t="s">
        <v>6294</v>
      </c>
    </row>
    <row r="1959" spans="1:2">
      <c r="A1959" t="s">
        <v>6175</v>
      </c>
      <c r="B1959" t="s">
        <v>6176</v>
      </c>
    </row>
    <row r="1960" spans="1:2">
      <c r="A1960" t="s">
        <v>9484</v>
      </c>
      <c r="B1960" t="s">
        <v>9485</v>
      </c>
    </row>
    <row r="1961" spans="1:2">
      <c r="A1961" t="s">
        <v>9484</v>
      </c>
      <c r="B1961" t="s">
        <v>9485</v>
      </c>
    </row>
    <row r="1962" spans="1:2">
      <c r="A1962" t="s">
        <v>7512</v>
      </c>
      <c r="B1962" t="s">
        <v>7513</v>
      </c>
    </row>
    <row r="1963" spans="1:2">
      <c r="A1963" t="s">
        <v>10983</v>
      </c>
      <c r="B1963" t="s">
        <v>10985</v>
      </c>
    </row>
    <row r="1964" spans="1:2">
      <c r="A1964" t="s">
        <v>13529</v>
      </c>
      <c r="B1964" t="s">
        <v>1985</v>
      </c>
    </row>
    <row r="1965" spans="1:2">
      <c r="A1965" t="s">
        <v>5621</v>
      </c>
      <c r="B1965" t="s">
        <v>5622</v>
      </c>
    </row>
    <row r="1966" spans="1:2">
      <c r="A1966" t="s">
        <v>4288</v>
      </c>
      <c r="B1966" t="s">
        <v>4289</v>
      </c>
    </row>
    <row r="1967" spans="1:2">
      <c r="A1967" t="s">
        <v>9828</v>
      </c>
      <c r="B1967" t="s">
        <v>9829</v>
      </c>
    </row>
    <row r="1968" spans="1:2">
      <c r="A1968" t="s">
        <v>5621</v>
      </c>
      <c r="B1968" t="s">
        <v>5623</v>
      </c>
    </row>
    <row r="1969" spans="1:2">
      <c r="A1969" t="s">
        <v>10855</v>
      </c>
      <c r="B1969" t="s">
        <v>10856</v>
      </c>
    </row>
    <row r="1970" spans="1:2">
      <c r="A1970" t="s">
        <v>6105</v>
      </c>
      <c r="B1970" t="s">
        <v>6106</v>
      </c>
    </row>
    <row r="1971" spans="1:2">
      <c r="A1971" t="s">
        <v>5371</v>
      </c>
      <c r="B1971" t="s">
        <v>5372</v>
      </c>
    </row>
    <row r="1972" spans="1:2">
      <c r="A1972" t="s">
        <v>6219</v>
      </c>
      <c r="B1972" t="s">
        <v>6220</v>
      </c>
    </row>
    <row r="1973" spans="1:2">
      <c r="A1973" t="s">
        <v>6261</v>
      </c>
      <c r="B1973" t="s">
        <v>6262</v>
      </c>
    </row>
    <row r="1974" spans="1:2">
      <c r="A1974" t="s">
        <v>7056</v>
      </c>
      <c r="B1974" t="s">
        <v>1980</v>
      </c>
    </row>
    <row r="1975" spans="1:2">
      <c r="A1975" t="s">
        <v>4070</v>
      </c>
      <c r="B1975" t="s">
        <v>4071</v>
      </c>
    </row>
    <row r="1976" spans="1:2">
      <c r="A1976" t="s">
        <v>12571</v>
      </c>
      <c r="B1976" t="s">
        <v>12572</v>
      </c>
    </row>
    <row r="1977" spans="1:2">
      <c r="A1977" t="s">
        <v>5192</v>
      </c>
      <c r="B1977" t="s">
        <v>5193</v>
      </c>
    </row>
    <row r="1978" spans="1:2">
      <c r="A1978" t="s">
        <v>10770</v>
      </c>
      <c r="B1978" t="s">
        <v>14267</v>
      </c>
    </row>
    <row r="1979" spans="1:2">
      <c r="A1979" t="s">
        <v>10770</v>
      </c>
      <c r="B1979" t="s">
        <v>14267</v>
      </c>
    </row>
    <row r="1980" spans="1:2">
      <c r="A1980" t="s">
        <v>7051</v>
      </c>
      <c r="B1980" t="s">
        <v>7052</v>
      </c>
    </row>
    <row r="1981" spans="1:2">
      <c r="A1981" t="s">
        <v>13249</v>
      </c>
      <c r="B1981" t="s">
        <v>13250</v>
      </c>
    </row>
    <row r="1982" spans="1:2">
      <c r="A1982" t="s">
        <v>5807</v>
      </c>
      <c r="B1982" t="s">
        <v>5808</v>
      </c>
    </row>
    <row r="1983" spans="1:2">
      <c r="A1983" t="s">
        <v>5828</v>
      </c>
      <c r="B1983" t="s">
        <v>5829</v>
      </c>
    </row>
    <row r="1984" spans="1:2">
      <c r="A1984" t="s">
        <v>4474</v>
      </c>
      <c r="B1984" t="s">
        <v>4476</v>
      </c>
    </row>
    <row r="1985" spans="1:2">
      <c r="A1985" t="s">
        <v>5916</v>
      </c>
      <c r="B1985" t="s">
        <v>5917</v>
      </c>
    </row>
    <row r="1986" spans="1:2">
      <c r="A1986" t="s">
        <v>5792</v>
      </c>
      <c r="B1986" t="s">
        <v>5793</v>
      </c>
    </row>
    <row r="1987" spans="1:2">
      <c r="A1987" t="s">
        <v>5851</v>
      </c>
      <c r="B1987" t="s">
        <v>5852</v>
      </c>
    </row>
    <row r="1988" spans="1:2">
      <c r="A1988" t="s">
        <v>4495</v>
      </c>
      <c r="B1988" t="s">
        <v>4497</v>
      </c>
    </row>
    <row r="1989" spans="1:2">
      <c r="A1989" t="s">
        <v>5894</v>
      </c>
      <c r="B1989" t="s">
        <v>5895</v>
      </c>
    </row>
    <row r="1990" spans="1:2">
      <c r="A1990" t="s">
        <v>5779</v>
      </c>
      <c r="B1990" t="s">
        <v>5780</v>
      </c>
    </row>
    <row r="1991" spans="1:2">
      <c r="A1991" t="s">
        <v>5820</v>
      </c>
      <c r="B1991" t="s">
        <v>5821</v>
      </c>
    </row>
    <row r="1992" spans="1:2">
      <c r="A1992" t="s">
        <v>5768</v>
      </c>
      <c r="B1992" t="s">
        <v>5769</v>
      </c>
    </row>
    <row r="1993" spans="1:2">
      <c r="A1993" t="s">
        <v>14071</v>
      </c>
      <c r="B1993" t="s">
        <v>14158</v>
      </c>
    </row>
    <row r="1994" spans="1:2">
      <c r="A1994" t="s">
        <v>14072</v>
      </c>
      <c r="B1994" t="s">
        <v>14159</v>
      </c>
    </row>
    <row r="1995" spans="1:2">
      <c r="A1995" t="s">
        <v>4492</v>
      </c>
      <c r="B1995" t="s">
        <v>4494</v>
      </c>
    </row>
    <row r="1996" spans="1:2">
      <c r="A1996" t="s">
        <v>5947</v>
      </c>
      <c r="B1996" t="s">
        <v>5948</v>
      </c>
    </row>
    <row r="1997" spans="1:2">
      <c r="A1997" t="s">
        <v>5800</v>
      </c>
      <c r="B1997" t="s">
        <v>5801</v>
      </c>
    </row>
    <row r="1998" spans="1:2">
      <c r="A1998" t="s">
        <v>4005</v>
      </c>
      <c r="B1998" t="s">
        <v>4006</v>
      </c>
    </row>
    <row r="1999" spans="1:2">
      <c r="A1999" t="s">
        <v>14134</v>
      </c>
      <c r="B1999" t="s">
        <v>14207</v>
      </c>
    </row>
    <row r="2000" spans="1:2">
      <c r="A2000" t="s">
        <v>5752</v>
      </c>
      <c r="B2000" t="s">
        <v>5753</v>
      </c>
    </row>
    <row r="2001" spans="1:2">
      <c r="A2001" t="s">
        <v>14073</v>
      </c>
      <c r="B2001" t="s">
        <v>14160</v>
      </c>
    </row>
    <row r="2002" spans="1:2">
      <c r="A2002" t="s">
        <v>6257</v>
      </c>
      <c r="B2002" t="s">
        <v>6258</v>
      </c>
    </row>
    <row r="2003" spans="1:2">
      <c r="A2003" t="s">
        <v>14091</v>
      </c>
      <c r="B2003" t="s">
        <v>4992</v>
      </c>
    </row>
    <row r="2004" spans="1:2">
      <c r="A2004" t="s">
        <v>13056</v>
      </c>
      <c r="B2004" t="s">
        <v>13057</v>
      </c>
    </row>
    <row r="2005" spans="1:2">
      <c r="A2005" t="s">
        <v>7959</v>
      </c>
      <c r="B2005" t="s">
        <v>7960</v>
      </c>
    </row>
    <row r="2006" spans="1:2">
      <c r="A2006" t="s">
        <v>10124</v>
      </c>
      <c r="B2006" t="s">
        <v>10125</v>
      </c>
    </row>
    <row r="2007" spans="1:2">
      <c r="A2007" t="s">
        <v>7044</v>
      </c>
      <c r="B2007" t="s">
        <v>14223</v>
      </c>
    </row>
    <row r="2008" spans="1:2">
      <c r="A2008" t="s">
        <v>13458</v>
      </c>
      <c r="B2008" t="s">
        <v>13459</v>
      </c>
    </row>
    <row r="2009" spans="1:2">
      <c r="A2009" t="s">
        <v>13458</v>
      </c>
      <c r="B2009" t="s">
        <v>13463</v>
      </c>
    </row>
    <row r="2010" spans="1:2">
      <c r="A2010" t="s">
        <v>4701</v>
      </c>
      <c r="B2010" t="s">
        <v>4702</v>
      </c>
    </row>
    <row r="2011" spans="1:2">
      <c r="A2011" t="s">
        <v>10665</v>
      </c>
      <c r="B2011" t="s">
        <v>10666</v>
      </c>
    </row>
    <row r="2012" spans="1:2">
      <c r="A2012" t="s">
        <v>10026</v>
      </c>
      <c r="B2012" t="s">
        <v>10027</v>
      </c>
    </row>
    <row r="2013" spans="1:2">
      <c r="A2013" t="s">
        <v>10026</v>
      </c>
      <c r="B2013" t="s">
        <v>10027</v>
      </c>
    </row>
    <row r="2014" spans="1:2">
      <c r="A2014" t="s">
        <v>7044</v>
      </c>
      <c r="B2014" t="s">
        <v>7045</v>
      </c>
    </row>
    <row r="2015" spans="1:2">
      <c r="A2015" t="s">
        <v>4670</v>
      </c>
      <c r="B2015" t="s">
        <v>4671</v>
      </c>
    </row>
    <row r="2016" spans="1:2">
      <c r="A2016" t="s">
        <v>10311</v>
      </c>
      <c r="B2016" t="s">
        <v>10312</v>
      </c>
    </row>
    <row r="2017" spans="1:2">
      <c r="A2017" t="s">
        <v>3373</v>
      </c>
      <c r="B2017" t="s">
        <v>3374</v>
      </c>
    </row>
    <row r="2018" spans="1:2">
      <c r="A2018" t="s">
        <v>3373</v>
      </c>
      <c r="B2018" t="s">
        <v>3374</v>
      </c>
    </row>
    <row r="2019" spans="1:2">
      <c r="A2019" t="s">
        <v>4672</v>
      </c>
      <c r="B2019" t="s">
        <v>1882</v>
      </c>
    </row>
    <row r="2020" spans="1:2">
      <c r="A2020" t="s">
        <v>9359</v>
      </c>
      <c r="B2020" t="s">
        <v>9360</v>
      </c>
    </row>
    <row r="2021" spans="1:2">
      <c r="A2021" t="s">
        <v>3405</v>
      </c>
      <c r="B2021" t="s">
        <v>3406</v>
      </c>
    </row>
    <row r="2022" spans="1:2">
      <c r="A2022" t="s">
        <v>3405</v>
      </c>
      <c r="B2022" t="s">
        <v>3406</v>
      </c>
    </row>
    <row r="2023" spans="1:2">
      <c r="A2023" t="s">
        <v>5907</v>
      </c>
      <c r="B2023" t="s">
        <v>5908</v>
      </c>
    </row>
    <row r="2024" spans="1:2">
      <c r="A2024" t="s">
        <v>9042</v>
      </c>
      <c r="B2024" t="s">
        <v>9043</v>
      </c>
    </row>
    <row r="2025" spans="1:2">
      <c r="A2025" t="s">
        <v>4781</v>
      </c>
      <c r="B2025" t="s">
        <v>4782</v>
      </c>
    </row>
    <row r="2026" spans="1:2">
      <c r="A2026" t="s">
        <v>6334</v>
      </c>
      <c r="B2026" t="s">
        <v>6335</v>
      </c>
    </row>
    <row r="2027" spans="1:2">
      <c r="A2027" t="s">
        <v>5140</v>
      </c>
      <c r="B2027" t="s">
        <v>5141</v>
      </c>
    </row>
    <row r="2028" spans="1:2">
      <c r="A2028" t="s">
        <v>10207</v>
      </c>
      <c r="B2028" t="s">
        <v>10208</v>
      </c>
    </row>
    <row r="2029" spans="1:2">
      <c r="A2029" t="s">
        <v>6135</v>
      </c>
      <c r="B2029" t="s">
        <v>6136</v>
      </c>
    </row>
    <row r="2030" spans="1:2">
      <c r="A2030" t="s">
        <v>5092</v>
      </c>
      <c r="B2030" t="s">
        <v>5093</v>
      </c>
    </row>
    <row r="2031" spans="1:2">
      <c r="A2031" t="s">
        <v>6848</v>
      </c>
      <c r="B2031" t="s">
        <v>6849</v>
      </c>
    </row>
    <row r="2032" spans="1:2">
      <c r="A2032" t="s">
        <v>7130</v>
      </c>
      <c r="B2032" t="s">
        <v>14227</v>
      </c>
    </row>
    <row r="2033" spans="1:2">
      <c r="A2033" t="s">
        <v>12074</v>
      </c>
      <c r="B2033" t="s">
        <v>12075</v>
      </c>
    </row>
    <row r="2034" spans="1:2">
      <c r="A2034" t="s">
        <v>12074</v>
      </c>
      <c r="B2034" t="s">
        <v>12075</v>
      </c>
    </row>
    <row r="2035" spans="1:2">
      <c r="A2035" t="s">
        <v>9757</v>
      </c>
      <c r="B2035" t="s">
        <v>9758</v>
      </c>
    </row>
    <row r="2036" spans="1:2">
      <c r="A2036" t="s">
        <v>6017</v>
      </c>
      <c r="B2036" t="s">
        <v>6018</v>
      </c>
    </row>
    <row r="2037" spans="1:2">
      <c r="A2037" t="s">
        <v>5188</v>
      </c>
      <c r="B2037" t="s">
        <v>5189</v>
      </c>
    </row>
    <row r="2038" spans="1:2">
      <c r="A2038" t="s">
        <v>11958</v>
      </c>
      <c r="B2038" t="s">
        <v>11959</v>
      </c>
    </row>
    <row r="2039" spans="1:2">
      <c r="A2039" t="s">
        <v>5380</v>
      </c>
      <c r="B2039" t="s">
        <v>5381</v>
      </c>
    </row>
    <row r="2040" spans="1:2">
      <c r="A2040" t="s">
        <v>10457</v>
      </c>
      <c r="B2040" t="s">
        <v>10459</v>
      </c>
    </row>
    <row r="2041" spans="1:2">
      <c r="A2041" t="s">
        <v>10436</v>
      </c>
      <c r="B2041" t="s">
        <v>10437</v>
      </c>
    </row>
    <row r="2042" spans="1:2">
      <c r="A2042" t="s">
        <v>10340</v>
      </c>
      <c r="B2042" t="s">
        <v>10342</v>
      </c>
    </row>
    <row r="2043" spans="1:2">
      <c r="A2043" t="s">
        <v>10502</v>
      </c>
      <c r="B2043" t="s">
        <v>10504</v>
      </c>
    </row>
    <row r="2044" spans="1:2">
      <c r="A2044" t="s">
        <v>10531</v>
      </c>
      <c r="B2044" t="s">
        <v>10533</v>
      </c>
    </row>
    <row r="2045" spans="1:2">
      <c r="A2045" t="s">
        <v>10384</v>
      </c>
      <c r="B2045" t="s">
        <v>10386</v>
      </c>
    </row>
    <row r="2046" spans="1:2">
      <c r="A2046" t="s">
        <v>10520</v>
      </c>
      <c r="B2046" t="s">
        <v>10522</v>
      </c>
    </row>
    <row r="2047" spans="1:2">
      <c r="A2047" t="s">
        <v>10448</v>
      </c>
      <c r="B2047" t="s">
        <v>10449</v>
      </c>
    </row>
    <row r="2048" spans="1:2">
      <c r="A2048" t="s">
        <v>6259</v>
      </c>
      <c r="B2048" t="s">
        <v>6260</v>
      </c>
    </row>
    <row r="2049" spans="1:2">
      <c r="A2049" t="s">
        <v>7061</v>
      </c>
      <c r="B2049" t="s">
        <v>3006</v>
      </c>
    </row>
    <row r="2050" spans="1:2">
      <c r="A2050" t="s">
        <v>12068</v>
      </c>
      <c r="B2050" t="s">
        <v>12069</v>
      </c>
    </row>
    <row r="2051" spans="1:2">
      <c r="A2051" t="s">
        <v>8974</v>
      </c>
      <c r="B2051" t="s">
        <v>8975</v>
      </c>
    </row>
    <row r="2052" spans="1:2">
      <c r="A2052" t="s">
        <v>7633</v>
      </c>
      <c r="B2052" t="s">
        <v>1899</v>
      </c>
    </row>
    <row r="2053" spans="1:2">
      <c r="A2053" t="s">
        <v>7633</v>
      </c>
      <c r="B2053" t="s">
        <v>7634</v>
      </c>
    </row>
    <row r="2054" spans="1:2">
      <c r="A2054" t="s">
        <v>13360</v>
      </c>
      <c r="B2054" t="s">
        <v>13361</v>
      </c>
    </row>
    <row r="2055" spans="1:2">
      <c r="A2055" t="s">
        <v>13349</v>
      </c>
      <c r="B2055" t="s">
        <v>13350</v>
      </c>
    </row>
    <row r="2056" spans="1:2">
      <c r="A2056" t="s">
        <v>11642</v>
      </c>
      <c r="B2056" t="s">
        <v>11643</v>
      </c>
    </row>
    <row r="2057" spans="1:2">
      <c r="A2057" t="s">
        <v>9376</v>
      </c>
      <c r="B2057" t="s">
        <v>9377</v>
      </c>
    </row>
    <row r="2058" spans="1:2">
      <c r="A2058" t="s">
        <v>9369</v>
      </c>
      <c r="B2058" t="s">
        <v>9370</v>
      </c>
    </row>
    <row r="2059" spans="1:2">
      <c r="A2059" t="s">
        <v>6858</v>
      </c>
      <c r="B2059" t="s">
        <v>6859</v>
      </c>
    </row>
    <row r="2060" spans="1:2">
      <c r="A2060" t="s">
        <v>14103</v>
      </c>
      <c r="B2060" t="s">
        <v>4934</v>
      </c>
    </row>
    <row r="2061" spans="1:2">
      <c r="A2061" t="s">
        <v>11588</v>
      </c>
      <c r="B2061" t="s">
        <v>11589</v>
      </c>
    </row>
    <row r="2062" spans="1:2">
      <c r="A2062" t="s">
        <v>7228</v>
      </c>
      <c r="B2062" t="s">
        <v>7229</v>
      </c>
    </row>
    <row r="2063" spans="1:2">
      <c r="A2063" t="s">
        <v>12965</v>
      </c>
      <c r="B2063" t="s">
        <v>12966</v>
      </c>
    </row>
    <row r="2064" spans="1:2">
      <c r="A2064" t="s">
        <v>7596</v>
      </c>
      <c r="B2064" t="s">
        <v>7597</v>
      </c>
    </row>
    <row r="2065" spans="1:2">
      <c r="A2065" t="s">
        <v>7596</v>
      </c>
      <c r="B2065" t="s">
        <v>7598</v>
      </c>
    </row>
    <row r="2066" spans="1:2">
      <c r="A2066" t="s">
        <v>4797</v>
      </c>
      <c r="B2066" t="s">
        <v>4798</v>
      </c>
    </row>
    <row r="2067" spans="1:2">
      <c r="A2067" t="s">
        <v>7659</v>
      </c>
      <c r="B2067" t="s">
        <v>7660</v>
      </c>
    </row>
    <row r="2068" spans="1:2">
      <c r="A2068" t="s">
        <v>4389</v>
      </c>
      <c r="B2068" t="s">
        <v>4391</v>
      </c>
    </row>
    <row r="2069" spans="1:2">
      <c r="A2069" t="s">
        <v>4389</v>
      </c>
      <c r="B2069" t="s">
        <v>4393</v>
      </c>
    </row>
    <row r="2070" spans="1:2">
      <c r="A2070" t="s">
        <v>4689</v>
      </c>
      <c r="B2070" t="s">
        <v>1856</v>
      </c>
    </row>
    <row r="2071" spans="1:2">
      <c r="A2071" t="s">
        <v>4280</v>
      </c>
      <c r="B2071" t="s">
        <v>4281</v>
      </c>
    </row>
    <row r="2072" spans="1:2">
      <c r="A2072" t="s">
        <v>4386</v>
      </c>
      <c r="B2072" t="s">
        <v>4387</v>
      </c>
    </row>
    <row r="2073" spans="1:2">
      <c r="A2073" t="s">
        <v>4386</v>
      </c>
      <c r="B2073" t="s">
        <v>4387</v>
      </c>
    </row>
    <row r="2074" spans="1:2">
      <c r="A2074" t="s">
        <v>10028</v>
      </c>
      <c r="B2074" t="s">
        <v>10029</v>
      </c>
    </row>
    <row r="2075" spans="1:2">
      <c r="A2075" t="s">
        <v>10028</v>
      </c>
      <c r="B2075" t="s">
        <v>10029</v>
      </c>
    </row>
    <row r="2076" spans="1:2">
      <c r="A2076" t="s">
        <v>11702</v>
      </c>
      <c r="B2076" t="s">
        <v>11703</v>
      </c>
    </row>
    <row r="2077" spans="1:2">
      <c r="A2077" t="s">
        <v>7202</v>
      </c>
      <c r="B2077" t="s">
        <v>7203</v>
      </c>
    </row>
    <row r="2078" spans="1:2">
      <c r="A2078" t="s">
        <v>8031</v>
      </c>
      <c r="B2078" t="s">
        <v>8032</v>
      </c>
    </row>
    <row r="2079" spans="1:2">
      <c r="A2079" t="s">
        <v>4007</v>
      </c>
      <c r="B2079" t="s">
        <v>4008</v>
      </c>
    </row>
    <row r="2080" spans="1:2">
      <c r="A2080" t="s">
        <v>6133</v>
      </c>
      <c r="B2080" t="s">
        <v>6134</v>
      </c>
    </row>
    <row r="2081" spans="1:2">
      <c r="A2081" t="s">
        <v>9341</v>
      </c>
      <c r="B2081" t="s">
        <v>9342</v>
      </c>
    </row>
    <row r="2082" spans="1:2">
      <c r="A2082" t="s">
        <v>5122</v>
      </c>
      <c r="B2082" t="s">
        <v>5123</v>
      </c>
    </row>
    <row r="2083" spans="1:2">
      <c r="A2083" t="s">
        <v>9325</v>
      </c>
      <c r="B2083" t="s">
        <v>9326</v>
      </c>
    </row>
    <row r="2084" spans="1:2">
      <c r="A2084" t="s">
        <v>13019</v>
      </c>
      <c r="B2084" t="s">
        <v>13020</v>
      </c>
    </row>
    <row r="2085" spans="1:2">
      <c r="A2085" t="s">
        <v>5010</v>
      </c>
      <c r="B2085" t="s">
        <v>5011</v>
      </c>
    </row>
    <row r="2086" spans="1:2">
      <c r="A2086" t="s">
        <v>11498</v>
      </c>
      <c r="B2086" t="s">
        <v>11499</v>
      </c>
    </row>
    <row r="2087" spans="1:2">
      <c r="A2087" t="s">
        <v>4399</v>
      </c>
      <c r="B2087" t="s">
        <v>4401</v>
      </c>
    </row>
    <row r="2088" spans="1:2">
      <c r="A2088" t="s">
        <v>4399</v>
      </c>
      <c r="B2088" t="s">
        <v>4403</v>
      </c>
    </row>
    <row r="2089" spans="1:2">
      <c r="A2089" t="s">
        <v>11764</v>
      </c>
      <c r="B2089" t="s">
        <v>11765</v>
      </c>
    </row>
    <row r="2090" spans="1:2">
      <c r="A2090" t="s">
        <v>12631</v>
      </c>
      <c r="B2090" t="s">
        <v>12632</v>
      </c>
    </row>
    <row r="2091" spans="1:2">
      <c r="A2091" t="s">
        <v>12651</v>
      </c>
      <c r="B2091" t="s">
        <v>12632</v>
      </c>
    </row>
    <row r="2092" spans="1:2">
      <c r="A2092" t="s">
        <v>12629</v>
      </c>
      <c r="B2092" t="s">
        <v>12630</v>
      </c>
    </row>
    <row r="2093" spans="1:2">
      <c r="A2093" t="s">
        <v>3502</v>
      </c>
      <c r="B2093" t="s">
        <v>3503</v>
      </c>
    </row>
    <row r="2094" spans="1:2">
      <c r="A2094" t="s">
        <v>10220</v>
      </c>
      <c r="B2094" t="s">
        <v>10222</v>
      </c>
    </row>
    <row r="2095" spans="1:2">
      <c r="A2095" t="s">
        <v>10213</v>
      </c>
      <c r="B2095" t="s">
        <v>10214</v>
      </c>
    </row>
    <row r="2096" spans="1:2">
      <c r="A2096" t="s">
        <v>4685</v>
      </c>
      <c r="B2096" t="s">
        <v>4686</v>
      </c>
    </row>
    <row r="2097" spans="1:2">
      <c r="A2097" t="s">
        <v>6605</v>
      </c>
      <c r="B2097" t="s">
        <v>6606</v>
      </c>
    </row>
    <row r="2098" spans="1:2">
      <c r="A2098" t="s">
        <v>5568</v>
      </c>
      <c r="B2098" t="s">
        <v>5569</v>
      </c>
    </row>
    <row r="2099" spans="1:2">
      <c r="A2099" t="s">
        <v>5466</v>
      </c>
      <c r="B2099" t="s">
        <v>5467</v>
      </c>
    </row>
    <row r="2100" spans="1:2">
      <c r="A2100" t="s">
        <v>4738</v>
      </c>
      <c r="B2100" t="s">
        <v>4739</v>
      </c>
    </row>
    <row r="2101" spans="1:2">
      <c r="A2101" t="s">
        <v>3506</v>
      </c>
      <c r="B2101" t="s">
        <v>3507</v>
      </c>
    </row>
    <row r="2102" spans="1:2">
      <c r="A2102" t="s">
        <v>7627</v>
      </c>
      <c r="B2102" t="s">
        <v>7629</v>
      </c>
    </row>
    <row r="2103" spans="1:2">
      <c r="A2103" t="s">
        <v>7558</v>
      </c>
      <c r="B2103" t="s">
        <v>7559</v>
      </c>
    </row>
    <row r="2104" spans="1:2">
      <c r="A2104" t="s">
        <v>7622</v>
      </c>
      <c r="B2104" t="s">
        <v>7623</v>
      </c>
    </row>
    <row r="2105" spans="1:2">
      <c r="A2105" t="s">
        <v>4695</v>
      </c>
      <c r="B2105" t="s">
        <v>1851</v>
      </c>
    </row>
    <row r="2106" spans="1:2">
      <c r="A2106" t="s">
        <v>10853</v>
      </c>
      <c r="B2106" t="s">
        <v>10854</v>
      </c>
    </row>
    <row r="2107" spans="1:2">
      <c r="A2107" t="s">
        <v>13259</v>
      </c>
      <c r="B2107" t="s">
        <v>13260</v>
      </c>
    </row>
    <row r="2108" spans="1:2">
      <c r="A2108" t="s">
        <v>10268</v>
      </c>
      <c r="B2108" t="s">
        <v>10271</v>
      </c>
    </row>
    <row r="2109" spans="1:2">
      <c r="A2109" t="s">
        <v>9581</v>
      </c>
      <c r="B2109" t="s">
        <v>9582</v>
      </c>
    </row>
    <row r="2110" spans="1:2">
      <c r="A2110" t="s">
        <v>9578</v>
      </c>
      <c r="B2110" t="s">
        <v>9579</v>
      </c>
    </row>
    <row r="2111" spans="1:2">
      <c r="A2111" t="s">
        <v>7914</v>
      </c>
      <c r="B2111" t="s">
        <v>7915</v>
      </c>
    </row>
    <row r="2112" spans="1:2">
      <c r="A2112" t="s">
        <v>7911</v>
      </c>
      <c r="B2112" t="s">
        <v>7912</v>
      </c>
    </row>
    <row r="2113" spans="1:2">
      <c r="A2113" t="s">
        <v>7911</v>
      </c>
      <c r="B2113" t="s">
        <v>7913</v>
      </c>
    </row>
    <row r="2114" spans="1:2">
      <c r="A2114" t="s">
        <v>7914</v>
      </c>
      <c r="B2114" t="s">
        <v>7916</v>
      </c>
    </row>
    <row r="2115" spans="1:2">
      <c r="A2115" t="s">
        <v>7592</v>
      </c>
      <c r="B2115" t="s">
        <v>1813</v>
      </c>
    </row>
    <row r="2116" spans="1:2">
      <c r="A2116" t="s">
        <v>7592</v>
      </c>
      <c r="B2116" t="s">
        <v>7593</v>
      </c>
    </row>
    <row r="2117" spans="1:2">
      <c r="A2117" t="s">
        <v>10839</v>
      </c>
      <c r="B2117" t="s">
        <v>10840</v>
      </c>
    </row>
    <row r="2118" spans="1:2">
      <c r="A2118" t="s">
        <v>9018</v>
      </c>
      <c r="B2118" t="s">
        <v>9019</v>
      </c>
    </row>
    <row r="2119" spans="1:2">
      <c r="A2119" t="s">
        <v>10863</v>
      </c>
      <c r="B2119" t="s">
        <v>10864</v>
      </c>
    </row>
    <row r="2120" spans="1:2">
      <c r="A2120" t="s">
        <v>12991</v>
      </c>
      <c r="B2120" t="s">
        <v>12988</v>
      </c>
    </row>
    <row r="2121" spans="1:2">
      <c r="A2121" t="s">
        <v>7615</v>
      </c>
      <c r="B2121" t="s">
        <v>2047</v>
      </c>
    </row>
    <row r="2122" spans="1:2">
      <c r="A2122" t="s">
        <v>13402</v>
      </c>
      <c r="B2122" t="s">
        <v>13403</v>
      </c>
    </row>
    <row r="2123" spans="1:2">
      <c r="A2123" t="s">
        <v>11215</v>
      </c>
      <c r="B2123" t="s">
        <v>11216</v>
      </c>
    </row>
    <row r="2124" spans="1:2">
      <c r="A2124" t="s">
        <v>11219</v>
      </c>
      <c r="B2124" t="s">
        <v>11220</v>
      </c>
    </row>
    <row r="2125" spans="1:2">
      <c r="A2125" t="s">
        <v>10243</v>
      </c>
      <c r="B2125" t="s">
        <v>2087</v>
      </c>
    </row>
    <row r="2126" spans="1:2">
      <c r="A2126" t="s">
        <v>13074</v>
      </c>
      <c r="B2126" t="s">
        <v>13075</v>
      </c>
    </row>
    <row r="2127" spans="1:2">
      <c r="A2127" t="s">
        <v>5373</v>
      </c>
      <c r="B2127" t="s">
        <v>2020</v>
      </c>
    </row>
    <row r="2128" spans="1:2">
      <c r="A2128" t="s">
        <v>12054</v>
      </c>
      <c r="B2128" t="s">
        <v>12055</v>
      </c>
    </row>
    <row r="2129" spans="1:2">
      <c r="A2129" t="s">
        <v>11452</v>
      </c>
      <c r="B2129" t="s">
        <v>11453</v>
      </c>
    </row>
    <row r="2130" spans="1:2">
      <c r="A2130" t="s">
        <v>8670</v>
      </c>
      <c r="B2130" t="s">
        <v>8671</v>
      </c>
    </row>
    <row r="2131" spans="1:2">
      <c r="A2131" t="s">
        <v>8451</v>
      </c>
      <c r="B2131" t="s">
        <v>8453</v>
      </c>
    </row>
    <row r="2132" spans="1:2">
      <c r="A2132" t="s">
        <v>8896</v>
      </c>
      <c r="B2132" t="s">
        <v>8897</v>
      </c>
    </row>
    <row r="2133" spans="1:2">
      <c r="A2133" t="s">
        <v>13481</v>
      </c>
      <c r="B2133" t="s">
        <v>13488</v>
      </c>
    </row>
    <row r="2134" spans="1:2">
      <c r="A2134" t="s">
        <v>10566</v>
      </c>
      <c r="B2134" t="s">
        <v>10568</v>
      </c>
    </row>
    <row r="2135" spans="1:2">
      <c r="A2135" t="s">
        <v>11610</v>
      </c>
      <c r="B2135" t="s">
        <v>11611</v>
      </c>
    </row>
    <row r="2136" spans="1:2">
      <c r="A2136" t="s">
        <v>12863</v>
      </c>
      <c r="B2136" t="s">
        <v>12864</v>
      </c>
    </row>
    <row r="2137" spans="1:2">
      <c r="A2137" t="s">
        <v>13454</v>
      </c>
      <c r="B2137" t="s">
        <v>13455</v>
      </c>
    </row>
    <row r="2138" spans="1:2">
      <c r="A2138" t="s">
        <v>12535</v>
      </c>
      <c r="B2138" t="s">
        <v>12536</v>
      </c>
    </row>
    <row r="2139" spans="1:2">
      <c r="A2139" t="s">
        <v>8334</v>
      </c>
      <c r="B2139" t="s">
        <v>8335</v>
      </c>
    </row>
    <row r="2140" spans="1:2">
      <c r="A2140" t="s">
        <v>10094</v>
      </c>
      <c r="B2140" t="s">
        <v>10095</v>
      </c>
    </row>
    <row r="2141" spans="1:2">
      <c r="A2141" t="s">
        <v>10094</v>
      </c>
      <c r="B2141" t="s">
        <v>10095</v>
      </c>
    </row>
    <row r="2142" spans="1:2">
      <c r="A2142" t="s">
        <v>10243</v>
      </c>
      <c r="B2142" t="s">
        <v>10244</v>
      </c>
    </row>
    <row r="2143" spans="1:2">
      <c r="A2143" t="s">
        <v>10243</v>
      </c>
      <c r="B2143" t="s">
        <v>10244</v>
      </c>
    </row>
    <row r="2144" spans="1:2">
      <c r="A2144" t="s">
        <v>9441</v>
      </c>
      <c r="B2144" t="s">
        <v>9442</v>
      </c>
    </row>
    <row r="2145" spans="1:2">
      <c r="A2145" t="s">
        <v>9441</v>
      </c>
      <c r="B2145" t="s">
        <v>9442</v>
      </c>
    </row>
    <row r="2146" spans="1:2">
      <c r="A2146" t="s">
        <v>8588</v>
      </c>
      <c r="B2146" t="s">
        <v>8589</v>
      </c>
    </row>
    <row r="2147" spans="1:2">
      <c r="A2147" t="s">
        <v>13458</v>
      </c>
      <c r="B2147" t="s">
        <v>13462</v>
      </c>
    </row>
    <row r="2148" spans="1:2">
      <c r="A2148" t="s">
        <v>7156</v>
      </c>
      <c r="B2148" t="s">
        <v>7157</v>
      </c>
    </row>
    <row r="2149" spans="1:2">
      <c r="A2149" t="s">
        <v>14135</v>
      </c>
      <c r="B2149" t="s">
        <v>5745</v>
      </c>
    </row>
    <row r="2150" spans="1:2">
      <c r="A2150" t="s">
        <v>4439</v>
      </c>
      <c r="B2150" t="s">
        <v>4440</v>
      </c>
    </row>
    <row r="2151" spans="1:2">
      <c r="A2151" t="s">
        <v>10861</v>
      </c>
      <c r="B2151" t="s">
        <v>10862</v>
      </c>
    </row>
    <row r="2152" spans="1:2">
      <c r="A2152" t="s">
        <v>4827</v>
      </c>
      <c r="B2152" t="s">
        <v>4828</v>
      </c>
    </row>
    <row r="2153" spans="1:2">
      <c r="A2153" t="s">
        <v>4845</v>
      </c>
      <c r="B2153" t="s">
        <v>4846</v>
      </c>
    </row>
    <row r="2154" spans="1:2">
      <c r="A2154" t="s">
        <v>9263</v>
      </c>
      <c r="B2154" t="s">
        <v>9264</v>
      </c>
    </row>
    <row r="2155" spans="1:2">
      <c r="A2155" t="s">
        <v>11814</v>
      </c>
      <c r="B2155" t="s">
        <v>11815</v>
      </c>
    </row>
    <row r="2156" spans="1:2">
      <c r="A2156" t="s">
        <v>5892</v>
      </c>
      <c r="B2156" t="s">
        <v>5893</v>
      </c>
    </row>
    <row r="2157" spans="1:2">
      <c r="A2157" t="s">
        <v>5510</v>
      </c>
      <c r="B2157" t="s">
        <v>5511</v>
      </c>
    </row>
    <row r="2158" spans="1:2">
      <c r="A2158" t="s">
        <v>13076</v>
      </c>
      <c r="B2158" t="s">
        <v>13077</v>
      </c>
    </row>
    <row r="2159" spans="1:2">
      <c r="A2159" t="s">
        <v>5263</v>
      </c>
      <c r="B2159" t="s">
        <v>5264</v>
      </c>
    </row>
    <row r="2160" spans="1:2">
      <c r="A2160" t="s">
        <v>10337</v>
      </c>
      <c r="B2160" t="s">
        <v>10338</v>
      </c>
    </row>
    <row r="2161" spans="1:2">
      <c r="A2161" t="s">
        <v>10340</v>
      </c>
      <c r="B2161" t="s">
        <v>10341</v>
      </c>
    </row>
    <row r="2162" spans="1:2">
      <c r="A2162" t="s">
        <v>10348</v>
      </c>
      <c r="B2162" t="s">
        <v>10350</v>
      </c>
    </row>
    <row r="2163" spans="1:2">
      <c r="A2163" t="s">
        <v>10409</v>
      </c>
      <c r="B2163" t="s">
        <v>10410</v>
      </c>
    </row>
    <row r="2164" spans="1:2">
      <c r="A2164" t="s">
        <v>10409</v>
      </c>
      <c r="B2164" t="s">
        <v>10410</v>
      </c>
    </row>
    <row r="2165" spans="1:2">
      <c r="A2165" t="s">
        <v>8640</v>
      </c>
      <c r="B2165" t="s">
        <v>8641</v>
      </c>
    </row>
    <row r="2166" spans="1:2">
      <c r="A2166" t="s">
        <v>5331</v>
      </c>
      <c r="B2166" t="s">
        <v>5332</v>
      </c>
    </row>
    <row r="2167" spans="1:2">
      <c r="A2167" t="s">
        <v>6434</v>
      </c>
      <c r="B2167" t="s">
        <v>6435</v>
      </c>
    </row>
    <row r="2168" spans="1:2">
      <c r="A2168" t="s">
        <v>3679</v>
      </c>
      <c r="B2168" t="s">
        <v>3680</v>
      </c>
    </row>
    <row r="2169" spans="1:2">
      <c r="A2169" t="s">
        <v>9896</v>
      </c>
      <c r="B2169" t="s">
        <v>9897</v>
      </c>
    </row>
    <row r="2170" spans="1:2">
      <c r="A2170" t="s">
        <v>7257</v>
      </c>
      <c r="B2170" t="s">
        <v>7258</v>
      </c>
    </row>
    <row r="2171" spans="1:2">
      <c r="A2171" t="s">
        <v>13478</v>
      </c>
      <c r="B2171" t="s">
        <v>13480</v>
      </c>
    </row>
    <row r="2172" spans="1:2">
      <c r="A2172" t="s">
        <v>4272</v>
      </c>
      <c r="B2172" t="s">
        <v>4273</v>
      </c>
    </row>
    <row r="2173" spans="1:2">
      <c r="A2173" t="s">
        <v>7932</v>
      </c>
      <c r="B2173" t="s">
        <v>14236</v>
      </c>
    </row>
    <row r="2174" spans="1:2">
      <c r="A2174" t="s">
        <v>9380</v>
      </c>
      <c r="B2174" t="s">
        <v>9381</v>
      </c>
    </row>
    <row r="2175" spans="1:2">
      <c r="A2175" t="s">
        <v>8498</v>
      </c>
      <c r="B2175" t="s">
        <v>8499</v>
      </c>
    </row>
    <row r="2176" spans="1:2">
      <c r="A2176" t="s">
        <v>5186</v>
      </c>
      <c r="B2176" t="s">
        <v>5187</v>
      </c>
    </row>
    <row r="2177" spans="1:2">
      <c r="A2177" t="s">
        <v>13112</v>
      </c>
      <c r="B2177" t="s">
        <v>13113</v>
      </c>
    </row>
    <row r="2178" spans="1:2">
      <c r="A2178" t="s">
        <v>5738</v>
      </c>
      <c r="B2178" t="s">
        <v>5739</v>
      </c>
    </row>
    <row r="2179" spans="1:2">
      <c r="A2179" t="s">
        <v>5736</v>
      </c>
      <c r="B2179" t="s">
        <v>5737</v>
      </c>
    </row>
    <row r="2180" spans="1:2">
      <c r="A2180" t="s">
        <v>8846</v>
      </c>
      <c r="B2180" t="s">
        <v>8847</v>
      </c>
    </row>
    <row r="2181" spans="1:2">
      <c r="A2181" t="s">
        <v>11031</v>
      </c>
      <c r="B2181" t="s">
        <v>11032</v>
      </c>
    </row>
    <row r="2182" spans="1:2">
      <c r="A2182" t="s">
        <v>11031</v>
      </c>
      <c r="B2182" t="s">
        <v>11033</v>
      </c>
    </row>
    <row r="2183" spans="1:2">
      <c r="A2183" t="s">
        <v>9811</v>
      </c>
      <c r="B2183" t="s">
        <v>9812</v>
      </c>
    </row>
    <row r="2184" spans="1:2">
      <c r="A2184" t="s">
        <v>6715</v>
      </c>
      <c r="B2184" t="s">
        <v>6716</v>
      </c>
    </row>
    <row r="2185" spans="1:2">
      <c r="A2185" t="s">
        <v>6019</v>
      </c>
      <c r="B2185" t="s">
        <v>6020</v>
      </c>
    </row>
    <row r="2186" spans="1:2">
      <c r="A2186" t="s">
        <v>4038</v>
      </c>
      <c r="B2186" t="s">
        <v>4039</v>
      </c>
    </row>
    <row r="2187" spans="1:2">
      <c r="A2187" t="s">
        <v>6578</v>
      </c>
      <c r="B2187" t="s">
        <v>6579</v>
      </c>
    </row>
    <row r="2188" spans="1:2">
      <c r="A2188" t="s">
        <v>13048</v>
      </c>
      <c r="B2188" t="s">
        <v>13049</v>
      </c>
    </row>
    <row r="2189" spans="1:2">
      <c r="A2189" t="s">
        <v>6592</v>
      </c>
      <c r="B2189" t="s">
        <v>6593</v>
      </c>
    </row>
    <row r="2190" spans="1:2">
      <c r="A2190" t="s">
        <v>10566</v>
      </c>
      <c r="B2190" t="s">
        <v>10567</v>
      </c>
    </row>
    <row r="2191" spans="1:2">
      <c r="A2191" t="s">
        <v>13502</v>
      </c>
      <c r="B2191" t="s">
        <v>13508</v>
      </c>
    </row>
    <row r="2192" spans="1:2">
      <c r="A2192" t="s">
        <v>8170</v>
      </c>
      <c r="B2192" t="s">
        <v>8171</v>
      </c>
    </row>
    <row r="2193" spans="1:2">
      <c r="A2193" t="s">
        <v>7527</v>
      </c>
      <c r="B2193" t="s">
        <v>7528</v>
      </c>
    </row>
    <row r="2194" spans="1:2">
      <c r="A2194" t="s">
        <v>12688</v>
      </c>
      <c r="B2194" t="s">
        <v>12689</v>
      </c>
    </row>
    <row r="2195" spans="1:2">
      <c r="A2195" t="s">
        <v>11064</v>
      </c>
      <c r="B2195" t="s">
        <v>11066</v>
      </c>
    </row>
    <row r="2196" spans="1:2">
      <c r="A2196" t="s">
        <v>11064</v>
      </c>
      <c r="B2196" t="s">
        <v>11065</v>
      </c>
    </row>
    <row r="2197" spans="1:2">
      <c r="A2197" t="s">
        <v>11258</v>
      </c>
      <c r="B2197" t="s">
        <v>11259</v>
      </c>
    </row>
    <row r="2198" spans="1:2">
      <c r="A2198" t="s">
        <v>10478</v>
      </c>
      <c r="B2198" t="s">
        <v>10479</v>
      </c>
    </row>
    <row r="2199" spans="1:2">
      <c r="A2199" t="s">
        <v>10478</v>
      </c>
      <c r="B2199" t="s">
        <v>10479</v>
      </c>
    </row>
    <row r="2200" spans="1:2">
      <c r="A2200" t="s">
        <v>5777</v>
      </c>
      <c r="B2200" t="s">
        <v>5778</v>
      </c>
    </row>
    <row r="2201" spans="1:2">
      <c r="A2201" t="s">
        <v>7325</v>
      </c>
      <c r="B2201" t="s">
        <v>7326</v>
      </c>
    </row>
    <row r="2202" spans="1:2">
      <c r="A2202" t="s">
        <v>7564</v>
      </c>
      <c r="B2202" t="s">
        <v>7565</v>
      </c>
    </row>
    <row r="2203" spans="1:2">
      <c r="A2203" t="s">
        <v>7564</v>
      </c>
      <c r="B2203" t="s">
        <v>7566</v>
      </c>
    </row>
    <row r="2204" spans="1:2">
      <c r="A2204" t="s">
        <v>12993</v>
      </c>
      <c r="B2204" t="s">
        <v>12992</v>
      </c>
    </row>
    <row r="2205" spans="1:2">
      <c r="A2205" t="s">
        <v>7661</v>
      </c>
      <c r="B2205" t="s">
        <v>7662</v>
      </c>
    </row>
    <row r="2206" spans="1:2">
      <c r="A2206" t="s">
        <v>9405</v>
      </c>
      <c r="B2206" t="s">
        <v>9406</v>
      </c>
    </row>
    <row r="2207" spans="1:2">
      <c r="A2207" t="s">
        <v>9405</v>
      </c>
      <c r="B2207" t="s">
        <v>9406</v>
      </c>
    </row>
    <row r="2208" spans="1:2">
      <c r="A2208" t="s">
        <v>4825</v>
      </c>
      <c r="B2208" t="s">
        <v>4826</v>
      </c>
    </row>
    <row r="2209" spans="1:2">
      <c r="A2209" t="s">
        <v>10621</v>
      </c>
      <c r="B2209" t="s">
        <v>10623</v>
      </c>
    </row>
    <row r="2210" spans="1:2">
      <c r="A2210" t="s">
        <v>10621</v>
      </c>
      <c r="B2210" t="s">
        <v>10622</v>
      </c>
    </row>
    <row r="2211" spans="1:2">
      <c r="A2211" t="s">
        <v>6703</v>
      </c>
      <c r="B2211" t="s">
        <v>6704</v>
      </c>
    </row>
    <row r="2212" spans="1:2">
      <c r="A2212" t="s">
        <v>6049</v>
      </c>
      <c r="B2212" t="s">
        <v>6050</v>
      </c>
    </row>
    <row r="2213" spans="1:2">
      <c r="A2213" t="s">
        <v>6221</v>
      </c>
      <c r="B2213" t="s">
        <v>6222</v>
      </c>
    </row>
    <row r="2214" spans="1:2">
      <c r="A2214" t="s">
        <v>6123</v>
      </c>
      <c r="B2214" t="s">
        <v>6124</v>
      </c>
    </row>
    <row r="2215" spans="1:2">
      <c r="A2215" t="s">
        <v>6223</v>
      </c>
      <c r="B2215" t="s">
        <v>6224</v>
      </c>
    </row>
    <row r="2216" spans="1:2">
      <c r="A2216" t="s">
        <v>3681</v>
      </c>
      <c r="B2216" t="s">
        <v>3682</v>
      </c>
    </row>
    <row r="2217" spans="1:2">
      <c r="A2217" t="s">
        <v>12573</v>
      </c>
      <c r="B2217" t="s">
        <v>12574</v>
      </c>
    </row>
    <row r="2218" spans="1:2">
      <c r="A2218" t="s">
        <v>7739</v>
      </c>
      <c r="B2218" t="s">
        <v>7741</v>
      </c>
    </row>
    <row r="2219" spans="1:2">
      <c r="A2219" t="s">
        <v>7739</v>
      </c>
      <c r="B2219" t="s">
        <v>7740</v>
      </c>
    </row>
    <row r="2220" spans="1:2">
      <c r="A2220" t="s">
        <v>12419</v>
      </c>
      <c r="B2220" t="s">
        <v>12420</v>
      </c>
    </row>
    <row r="2221" spans="1:2">
      <c r="A2221" t="s">
        <v>6763</v>
      </c>
      <c r="B2221" t="s">
        <v>6764</v>
      </c>
    </row>
    <row r="2222" spans="1:2">
      <c r="A2222" t="s">
        <v>10777</v>
      </c>
      <c r="B2222" t="s">
        <v>10778</v>
      </c>
    </row>
    <row r="2223" spans="1:2">
      <c r="A2223" t="s">
        <v>13467</v>
      </c>
      <c r="B2223" t="s">
        <v>13468</v>
      </c>
    </row>
    <row r="2224" spans="1:2">
      <c r="A2224" t="s">
        <v>13444</v>
      </c>
      <c r="B2224" t="s">
        <v>13449</v>
      </c>
    </row>
    <row r="2225" spans="1:2">
      <c r="A2225" t="s">
        <v>13493</v>
      </c>
      <c r="B2225" t="s">
        <v>13501</v>
      </c>
    </row>
    <row r="2226" spans="1:2">
      <c r="A2226" t="s">
        <v>14074</v>
      </c>
      <c r="B2226" t="s">
        <v>14161</v>
      </c>
    </row>
    <row r="2227" spans="1:2">
      <c r="A2227" t="s">
        <v>11500</v>
      </c>
      <c r="B2227" t="s">
        <v>11501</v>
      </c>
    </row>
    <row r="2228" spans="1:2">
      <c r="A2228" t="s">
        <v>12746</v>
      </c>
      <c r="B2228" t="s">
        <v>12747</v>
      </c>
    </row>
    <row r="2229" spans="1:2">
      <c r="A2229" t="s">
        <v>10974</v>
      </c>
      <c r="B2229" t="s">
        <v>10976</v>
      </c>
    </row>
    <row r="2230" spans="1:2">
      <c r="A2230" t="s">
        <v>10974</v>
      </c>
      <c r="B2230" t="s">
        <v>10975</v>
      </c>
    </row>
    <row r="2231" spans="1:2">
      <c r="A2231" t="s">
        <v>7587</v>
      </c>
      <c r="B2231" t="s">
        <v>7588</v>
      </c>
    </row>
    <row r="2232" spans="1:2">
      <c r="A2232" t="s">
        <v>6617</v>
      </c>
      <c r="B2232" t="s">
        <v>6618</v>
      </c>
    </row>
    <row r="2233" spans="1:2">
      <c r="A2233" t="s">
        <v>12575</v>
      </c>
      <c r="B2233" t="s">
        <v>12576</v>
      </c>
    </row>
    <row r="2234" spans="1:2">
      <c r="A2234" t="s">
        <v>11502</v>
      </c>
      <c r="B2234" t="s">
        <v>11503</v>
      </c>
    </row>
    <row r="2235" spans="1:2">
      <c r="A2235" t="s">
        <v>8053</v>
      </c>
      <c r="B2235" t="s">
        <v>8055</v>
      </c>
    </row>
    <row r="2236" spans="1:2">
      <c r="A2236" t="s">
        <v>9124</v>
      </c>
      <c r="B2236" t="s">
        <v>9125</v>
      </c>
    </row>
    <row r="2237" spans="1:2">
      <c r="A2237" t="s">
        <v>9124</v>
      </c>
      <c r="B2237" t="s">
        <v>9125</v>
      </c>
    </row>
    <row r="2238" spans="1:2">
      <c r="A2238" t="s">
        <v>10960</v>
      </c>
      <c r="B2238" t="s">
        <v>10961</v>
      </c>
    </row>
    <row r="2239" spans="1:2">
      <c r="A2239" t="s">
        <v>5021</v>
      </c>
      <c r="B2239" t="s">
        <v>5022</v>
      </c>
    </row>
    <row r="2240" spans="1:2">
      <c r="A2240" t="s">
        <v>5575</v>
      </c>
      <c r="B2240" t="s">
        <v>5576</v>
      </c>
    </row>
    <row r="2241" spans="1:2">
      <c r="A2241" t="s">
        <v>8158</v>
      </c>
      <c r="B2241" t="s">
        <v>8161</v>
      </c>
    </row>
    <row r="2242" spans="1:2">
      <c r="A2242" t="s">
        <v>7902</v>
      </c>
      <c r="B2242" t="s">
        <v>7904</v>
      </c>
    </row>
    <row r="2243" spans="1:2">
      <c r="A2243" t="s">
        <v>6887</v>
      </c>
      <c r="B2243" t="s">
        <v>6888</v>
      </c>
    </row>
    <row r="2244" spans="1:2">
      <c r="A2244" t="s">
        <v>7761</v>
      </c>
      <c r="B2244" t="s">
        <v>7763</v>
      </c>
    </row>
    <row r="2245" spans="1:2">
      <c r="A2245" t="s">
        <v>6626</v>
      </c>
      <c r="B2245" t="s">
        <v>6627</v>
      </c>
    </row>
    <row r="2246" spans="1:2">
      <c r="A2246" t="s">
        <v>9731</v>
      </c>
      <c r="B2246" t="s">
        <v>9732</v>
      </c>
    </row>
    <row r="2247" spans="1:2">
      <c r="A2247" t="s">
        <v>9126</v>
      </c>
      <c r="B2247" t="s">
        <v>9127</v>
      </c>
    </row>
    <row r="2248" spans="1:2">
      <c r="A2248" t="s">
        <v>9126</v>
      </c>
      <c r="B2248" t="s">
        <v>9127</v>
      </c>
    </row>
    <row r="2249" spans="1:2">
      <c r="A2249" t="s">
        <v>11022</v>
      </c>
      <c r="B2249" t="s">
        <v>11023</v>
      </c>
    </row>
    <row r="2250" spans="1:2">
      <c r="A2250" t="s">
        <v>3798</v>
      </c>
      <c r="B2250" t="s">
        <v>3799</v>
      </c>
    </row>
    <row r="2251" spans="1:2">
      <c r="A2251" t="s">
        <v>6936</v>
      </c>
      <c r="B2251" t="s">
        <v>6937</v>
      </c>
    </row>
    <row r="2252" spans="1:2">
      <c r="A2252" t="s">
        <v>7064</v>
      </c>
      <c r="B2252" t="s">
        <v>7065</v>
      </c>
    </row>
    <row r="2253" spans="1:2">
      <c r="A2253" t="s">
        <v>11437</v>
      </c>
      <c r="B2253" t="s">
        <v>11438</v>
      </c>
    </row>
    <row r="2254" spans="1:2">
      <c r="A2254" t="s">
        <v>10032</v>
      </c>
      <c r="B2254" t="s">
        <v>14265</v>
      </c>
    </row>
    <row r="2255" spans="1:2">
      <c r="A2255" t="s">
        <v>10032</v>
      </c>
      <c r="B2255" t="s">
        <v>14265</v>
      </c>
    </row>
    <row r="2256" spans="1:2">
      <c r="A2256" t="s">
        <v>10082</v>
      </c>
      <c r="B2256" t="s">
        <v>10083</v>
      </c>
    </row>
    <row r="2257" spans="1:2">
      <c r="A2257" t="s">
        <v>10668</v>
      </c>
      <c r="B2257" t="s">
        <v>10670</v>
      </c>
    </row>
    <row r="2258" spans="1:2">
      <c r="A2258" t="s">
        <v>10176</v>
      </c>
      <c r="B2258" t="s">
        <v>10177</v>
      </c>
    </row>
    <row r="2259" spans="1:2">
      <c r="A2259" t="s">
        <v>10180</v>
      </c>
      <c r="B2259" t="s">
        <v>10181</v>
      </c>
    </row>
    <row r="2260" spans="1:2">
      <c r="A2260" t="s">
        <v>11348</v>
      </c>
      <c r="B2260" t="s">
        <v>11350</v>
      </c>
    </row>
    <row r="2261" spans="1:2">
      <c r="A2261" t="s">
        <v>11385</v>
      </c>
      <c r="B2261" t="s">
        <v>11386</v>
      </c>
    </row>
    <row r="2262" spans="1:2">
      <c r="A2262" t="s">
        <v>5416</v>
      </c>
      <c r="B2262" t="s">
        <v>5417</v>
      </c>
    </row>
    <row r="2263" spans="1:2">
      <c r="A2263" t="s">
        <v>5453</v>
      </c>
      <c r="B2263" t="s">
        <v>5454</v>
      </c>
    </row>
    <row r="2264" spans="1:2">
      <c r="A2264" t="s">
        <v>7533</v>
      </c>
      <c r="B2264" t="s">
        <v>7534</v>
      </c>
    </row>
    <row r="2265" spans="1:2">
      <c r="A2265" t="s">
        <v>8924</v>
      </c>
      <c r="B2265" t="s">
        <v>8925</v>
      </c>
    </row>
    <row r="2266" spans="1:2">
      <c r="A2266" t="s">
        <v>11115</v>
      </c>
      <c r="B2266" t="s">
        <v>11116</v>
      </c>
    </row>
    <row r="2267" spans="1:2">
      <c r="A2267" t="s">
        <v>5365</v>
      </c>
      <c r="B2267" t="s">
        <v>5366</v>
      </c>
    </row>
    <row r="2268" spans="1:2">
      <c r="A2268" t="s">
        <v>13013</v>
      </c>
      <c r="B2268" t="s">
        <v>13014</v>
      </c>
    </row>
    <row r="2269" spans="1:2">
      <c r="A2269" t="s">
        <v>6808</v>
      </c>
      <c r="B2269" t="s">
        <v>6809</v>
      </c>
    </row>
    <row r="2270" spans="1:2">
      <c r="A2270" t="s">
        <v>8672</v>
      </c>
      <c r="B2270" t="s">
        <v>8673</v>
      </c>
    </row>
    <row r="2271" spans="1:2">
      <c r="A2271" t="s">
        <v>8500</v>
      </c>
      <c r="B2271" t="s">
        <v>8501</v>
      </c>
    </row>
    <row r="2272" spans="1:2">
      <c r="A2272" t="s">
        <v>8674</v>
      </c>
      <c r="B2272" t="s">
        <v>8675</v>
      </c>
    </row>
    <row r="2273" spans="1:2">
      <c r="A2273" t="s">
        <v>6875</v>
      </c>
      <c r="B2273" t="s">
        <v>6876</v>
      </c>
    </row>
    <row r="2274" spans="1:2">
      <c r="A2274" t="s">
        <v>6877</v>
      </c>
      <c r="B2274" t="s">
        <v>6878</v>
      </c>
    </row>
    <row r="2275" spans="1:2">
      <c r="A2275" t="s">
        <v>6879</v>
      </c>
      <c r="B2275" t="s">
        <v>6880</v>
      </c>
    </row>
    <row r="2276" spans="1:2">
      <c r="A2276" t="s">
        <v>6881</v>
      </c>
      <c r="B2276" t="s">
        <v>6882</v>
      </c>
    </row>
    <row r="2277" spans="1:2">
      <c r="A2277" t="s">
        <v>11241</v>
      </c>
      <c r="B2277" t="s">
        <v>11242</v>
      </c>
    </row>
    <row r="2278" spans="1:2">
      <c r="A2278" t="s">
        <v>9166</v>
      </c>
      <c r="B2278" t="s">
        <v>9167</v>
      </c>
    </row>
    <row r="2279" spans="1:2">
      <c r="A2279" t="s">
        <v>7939</v>
      </c>
      <c r="B2279" t="s">
        <v>14246</v>
      </c>
    </row>
    <row r="2280" spans="1:2">
      <c r="A2280" t="s">
        <v>8580</v>
      </c>
      <c r="B2280" t="s">
        <v>8581</v>
      </c>
    </row>
    <row r="2281" spans="1:2">
      <c r="A2281" t="s">
        <v>8678</v>
      </c>
      <c r="B2281" t="s">
        <v>8679</v>
      </c>
    </row>
    <row r="2282" spans="1:2">
      <c r="A2282" t="s">
        <v>8490</v>
      </c>
      <c r="B2282" t="s">
        <v>8491</v>
      </c>
    </row>
    <row r="2283" spans="1:2">
      <c r="A2283" t="s">
        <v>8676</v>
      </c>
      <c r="B2283" t="s">
        <v>8677</v>
      </c>
    </row>
    <row r="2284" spans="1:2">
      <c r="A2284" t="s">
        <v>12405</v>
      </c>
      <c r="B2284" t="s">
        <v>12406</v>
      </c>
    </row>
    <row r="2285" spans="1:2">
      <c r="A2285" t="s">
        <v>10668</v>
      </c>
      <c r="B2285" t="s">
        <v>10669</v>
      </c>
    </row>
    <row r="2286" spans="1:2">
      <c r="A2286" t="s">
        <v>7935</v>
      </c>
      <c r="B2286" t="s">
        <v>14244</v>
      </c>
    </row>
    <row r="2287" spans="1:2">
      <c r="A2287" t="s">
        <v>7946</v>
      </c>
      <c r="B2287" t="s">
        <v>14245</v>
      </c>
    </row>
    <row r="2288" spans="1:2">
      <c r="A2288" t="s">
        <v>10682</v>
      </c>
      <c r="B2288" t="s">
        <v>10683</v>
      </c>
    </row>
    <row r="2289" spans="1:2">
      <c r="A2289" t="s">
        <v>10691</v>
      </c>
      <c r="B2289" t="s">
        <v>10692</v>
      </c>
    </row>
    <row r="2290" spans="1:2">
      <c r="A2290" t="s">
        <v>11556</v>
      </c>
      <c r="B2290" t="s">
        <v>11557</v>
      </c>
    </row>
    <row r="2291" spans="1:2">
      <c r="A2291" t="s">
        <v>4920</v>
      </c>
      <c r="B2291" t="s">
        <v>4921</v>
      </c>
    </row>
    <row r="2292" spans="1:2">
      <c r="A2292" t="s">
        <v>3845</v>
      </c>
      <c r="B2292" t="s">
        <v>3846</v>
      </c>
    </row>
    <row r="2293" spans="1:2">
      <c r="A2293" t="s">
        <v>11480</v>
      </c>
      <c r="B2293" t="s">
        <v>11481</v>
      </c>
    </row>
    <row r="2294" spans="1:2">
      <c r="A2294" t="s">
        <v>3834</v>
      </c>
      <c r="B2294" t="s">
        <v>14150</v>
      </c>
    </row>
    <row r="2295" spans="1:2">
      <c r="A2295" t="s">
        <v>7062</v>
      </c>
      <c r="B2295" t="s">
        <v>7063</v>
      </c>
    </row>
    <row r="2296" spans="1:2">
      <c r="A2296" t="s">
        <v>3853</v>
      </c>
      <c r="B2296" t="s">
        <v>3854</v>
      </c>
    </row>
    <row r="2297" spans="1:2">
      <c r="A2297" t="s">
        <v>4699</v>
      </c>
      <c r="B2297" t="s">
        <v>1891</v>
      </c>
    </row>
    <row r="2298" spans="1:2">
      <c r="A2298" t="s">
        <v>4694</v>
      </c>
      <c r="B2298" t="s">
        <v>1866</v>
      </c>
    </row>
    <row r="2299" spans="1:2">
      <c r="A2299" t="s">
        <v>5109</v>
      </c>
      <c r="B2299" t="s">
        <v>5110</v>
      </c>
    </row>
    <row r="2300" spans="1:2">
      <c r="A2300" t="s">
        <v>5014</v>
      </c>
      <c r="B2300" t="s">
        <v>5015</v>
      </c>
    </row>
    <row r="2301" spans="1:2">
      <c r="A2301" t="s">
        <v>9943</v>
      </c>
      <c r="B2301" t="s">
        <v>9944</v>
      </c>
    </row>
    <row r="2302" spans="1:2">
      <c r="A2302" t="s">
        <v>14092</v>
      </c>
      <c r="B2302" t="s">
        <v>4987</v>
      </c>
    </row>
    <row r="2303" spans="1:2">
      <c r="A2303" t="s">
        <v>14097</v>
      </c>
      <c r="B2303" t="s">
        <v>4902</v>
      </c>
    </row>
    <row r="2304" spans="1:2">
      <c r="A2304" t="s">
        <v>14098</v>
      </c>
      <c r="B2304" t="s">
        <v>4928</v>
      </c>
    </row>
    <row r="2305" spans="1:2">
      <c r="A2305" t="s">
        <v>5307</v>
      </c>
      <c r="B2305" t="s">
        <v>5308</v>
      </c>
    </row>
    <row r="2306" spans="1:2">
      <c r="A2306" t="s">
        <v>4683</v>
      </c>
      <c r="B2306" t="s">
        <v>4684</v>
      </c>
    </row>
    <row r="2307" spans="1:2">
      <c r="A2307" t="s">
        <v>4909</v>
      </c>
      <c r="B2307" t="s">
        <v>4910</v>
      </c>
    </row>
    <row r="2308" spans="1:2">
      <c r="A2308" t="s">
        <v>12891</v>
      </c>
      <c r="B2308" t="s">
        <v>12892</v>
      </c>
    </row>
    <row r="2309" spans="1:2">
      <c r="A2309" t="s">
        <v>9975</v>
      </c>
      <c r="B2309" t="s">
        <v>9976</v>
      </c>
    </row>
    <row r="2310" spans="1:2">
      <c r="A2310" t="s">
        <v>10313</v>
      </c>
      <c r="B2310" t="s">
        <v>10314</v>
      </c>
    </row>
    <row r="2311" spans="1:2">
      <c r="A2311" t="s">
        <v>13159</v>
      </c>
      <c r="B2311" t="s">
        <v>13160</v>
      </c>
    </row>
    <row r="2312" spans="1:2">
      <c r="A2312" t="s">
        <v>5363</v>
      </c>
      <c r="B2312" t="s">
        <v>5364</v>
      </c>
    </row>
    <row r="2313" spans="1:2">
      <c r="A2313" t="s">
        <v>13021</v>
      </c>
      <c r="B2313" t="s">
        <v>13022</v>
      </c>
    </row>
    <row r="2314" spans="1:2">
      <c r="A2314" t="s">
        <v>9782</v>
      </c>
      <c r="B2314" t="s">
        <v>9783</v>
      </c>
    </row>
    <row r="2315" spans="1:2">
      <c r="A2315" t="s">
        <v>8336</v>
      </c>
      <c r="B2315" t="s">
        <v>8337</v>
      </c>
    </row>
    <row r="2316" spans="1:2">
      <c r="A2316" t="s">
        <v>12009</v>
      </c>
      <c r="B2316" t="s">
        <v>12010</v>
      </c>
    </row>
    <row r="2317" spans="1:2">
      <c r="A2317" t="s">
        <v>8338</v>
      </c>
      <c r="B2317" t="s">
        <v>8339</v>
      </c>
    </row>
    <row r="2318" spans="1:2">
      <c r="A2318" t="s">
        <v>11421</v>
      </c>
      <c r="B2318" t="s">
        <v>11422</v>
      </c>
    </row>
    <row r="2319" spans="1:2">
      <c r="A2319" t="s">
        <v>3361</v>
      </c>
      <c r="B2319" t="s">
        <v>3362</v>
      </c>
    </row>
    <row r="2320" spans="1:2">
      <c r="A2320" t="s">
        <v>3361</v>
      </c>
      <c r="B2320" t="s">
        <v>3362</v>
      </c>
    </row>
    <row r="2321" spans="1:2">
      <c r="A2321" t="s">
        <v>3863</v>
      </c>
      <c r="B2321" t="s">
        <v>14151</v>
      </c>
    </row>
    <row r="2322" spans="1:2">
      <c r="A2322" t="s">
        <v>8862</v>
      </c>
      <c r="B2322" t="s">
        <v>8863</v>
      </c>
    </row>
    <row r="2323" spans="1:2">
      <c r="A2323" t="s">
        <v>11941</v>
      </c>
      <c r="B2323" t="s">
        <v>11942</v>
      </c>
    </row>
    <row r="2324" spans="1:2">
      <c r="A2324" t="s">
        <v>11968</v>
      </c>
      <c r="B2324" t="s">
        <v>11969</v>
      </c>
    </row>
    <row r="2325" spans="1:2">
      <c r="A2325" t="s">
        <v>3538</v>
      </c>
      <c r="B2325" t="s">
        <v>3539</v>
      </c>
    </row>
    <row r="2326" spans="1:2">
      <c r="A2326" t="s">
        <v>10268</v>
      </c>
      <c r="B2326" t="s">
        <v>10270</v>
      </c>
    </row>
    <row r="2327" spans="1:2">
      <c r="A2327" t="s">
        <v>10268</v>
      </c>
      <c r="B2327" t="s">
        <v>10269</v>
      </c>
    </row>
    <row r="2328" spans="1:2">
      <c r="A2328" t="s">
        <v>4566</v>
      </c>
      <c r="B2328" t="s">
        <v>4567</v>
      </c>
    </row>
    <row r="2329" spans="1:2">
      <c r="A2329" t="s">
        <v>5898</v>
      </c>
      <c r="B2329" t="s">
        <v>4567</v>
      </c>
    </row>
    <row r="2330" spans="1:2">
      <c r="A2330" t="s">
        <v>8340</v>
      </c>
      <c r="B2330" t="s">
        <v>8341</v>
      </c>
    </row>
    <row r="2331" spans="1:2">
      <c r="A2331" t="s">
        <v>8554</v>
      </c>
      <c r="B2331" t="s">
        <v>8555</v>
      </c>
    </row>
    <row r="2332" spans="1:2">
      <c r="A2332" t="s">
        <v>11612</v>
      </c>
      <c r="B2332" t="s">
        <v>11613</v>
      </c>
    </row>
    <row r="2333" spans="1:2">
      <c r="A2333" t="s">
        <v>6628</v>
      </c>
      <c r="B2333" t="s">
        <v>6629</v>
      </c>
    </row>
    <row r="2334" spans="1:2">
      <c r="A2334" t="s">
        <v>10950</v>
      </c>
      <c r="B2334" t="s">
        <v>10951</v>
      </c>
    </row>
    <row r="2335" spans="1:2">
      <c r="A2335" t="s">
        <v>10944</v>
      </c>
      <c r="B2335" t="s">
        <v>10945</v>
      </c>
    </row>
    <row r="2336" spans="1:2">
      <c r="A2336" t="s">
        <v>7982</v>
      </c>
      <c r="B2336" t="s">
        <v>7984</v>
      </c>
    </row>
    <row r="2337" spans="1:2">
      <c r="A2337" t="s">
        <v>4362</v>
      </c>
      <c r="B2337" t="s">
        <v>4363</v>
      </c>
    </row>
    <row r="2338" spans="1:2">
      <c r="A2338" t="s">
        <v>12908</v>
      </c>
      <c r="B2338" t="s">
        <v>12937</v>
      </c>
    </row>
    <row r="2339" spans="1:2">
      <c r="A2339" t="s">
        <v>9604</v>
      </c>
      <c r="B2339" t="s">
        <v>9605</v>
      </c>
    </row>
    <row r="2340" spans="1:2">
      <c r="A2340" t="s">
        <v>13011</v>
      </c>
      <c r="B2340" t="s">
        <v>13012</v>
      </c>
    </row>
    <row r="2341" spans="1:2">
      <c r="A2341" t="s">
        <v>11174</v>
      </c>
      <c r="B2341" t="s">
        <v>11176</v>
      </c>
    </row>
    <row r="2342" spans="1:2">
      <c r="A2342" t="s">
        <v>11174</v>
      </c>
      <c r="B2342" t="s">
        <v>11175</v>
      </c>
    </row>
    <row r="2343" spans="1:2">
      <c r="A2343" t="s">
        <v>12995</v>
      </c>
      <c r="B2343" t="s">
        <v>12996</v>
      </c>
    </row>
    <row r="2344" spans="1:2">
      <c r="A2344" t="s">
        <v>12867</v>
      </c>
      <c r="B2344" t="s">
        <v>12868</v>
      </c>
    </row>
    <row r="2345" spans="1:2">
      <c r="A2345" t="s">
        <v>10579</v>
      </c>
      <c r="B2345" t="s">
        <v>10581</v>
      </c>
    </row>
    <row r="2346" spans="1:2">
      <c r="A2346" t="s">
        <v>3391</v>
      </c>
      <c r="B2346" t="s">
        <v>3392</v>
      </c>
    </row>
    <row r="2347" spans="1:2">
      <c r="A2347" t="s">
        <v>3391</v>
      </c>
      <c r="B2347" t="s">
        <v>3392</v>
      </c>
    </row>
    <row r="2348" spans="1:2">
      <c r="A2348" t="s">
        <v>9298</v>
      </c>
      <c r="B2348" t="s">
        <v>9299</v>
      </c>
    </row>
    <row r="2349" spans="1:2">
      <c r="A2349" t="s">
        <v>5700</v>
      </c>
      <c r="B2349" t="s">
        <v>5701</v>
      </c>
    </row>
    <row r="2350" spans="1:2">
      <c r="A2350" t="s">
        <v>3965</v>
      </c>
      <c r="B2350" t="s">
        <v>3966</v>
      </c>
    </row>
    <row r="2351" spans="1:2">
      <c r="A2351" t="s">
        <v>9882</v>
      </c>
      <c r="B2351" t="s">
        <v>9883</v>
      </c>
    </row>
    <row r="2352" spans="1:2">
      <c r="A2352" t="s">
        <v>8196</v>
      </c>
      <c r="B2352" t="s">
        <v>8197</v>
      </c>
    </row>
    <row r="2353" spans="1:2">
      <c r="A2353" t="s">
        <v>11921</v>
      </c>
      <c r="B2353" t="s">
        <v>11922</v>
      </c>
    </row>
    <row r="2354" spans="1:2">
      <c r="A2354" t="s">
        <v>5418</v>
      </c>
      <c r="B2354" t="s">
        <v>5419</v>
      </c>
    </row>
    <row r="2355" spans="1:2">
      <c r="A2355" t="s">
        <v>7610</v>
      </c>
      <c r="B2355" t="s">
        <v>2701</v>
      </c>
    </row>
    <row r="2356" spans="1:2">
      <c r="A2356" t="s">
        <v>10469</v>
      </c>
      <c r="B2356" t="s">
        <v>10471</v>
      </c>
    </row>
    <row r="2357" spans="1:2">
      <c r="A2357" t="s">
        <v>12690</v>
      </c>
      <c r="B2357" t="s">
        <v>12691</v>
      </c>
    </row>
    <row r="2358" spans="1:2">
      <c r="A2358" t="s">
        <v>7640</v>
      </c>
      <c r="B2358" t="s">
        <v>7642</v>
      </c>
    </row>
    <row r="2359" spans="1:2">
      <c r="A2359" t="s">
        <v>7640</v>
      </c>
      <c r="B2359" t="s">
        <v>7641</v>
      </c>
    </row>
    <row r="2360" spans="1:2">
      <c r="A2360" t="s">
        <v>12515</v>
      </c>
      <c r="B2360" t="s">
        <v>12516</v>
      </c>
    </row>
    <row r="2361" spans="1:2">
      <c r="A2361" t="s">
        <v>5681</v>
      </c>
      <c r="B2361" t="s">
        <v>5682</v>
      </c>
    </row>
    <row r="2362" spans="1:2">
      <c r="A2362" t="s">
        <v>12369</v>
      </c>
      <c r="B2362" t="s">
        <v>12370</v>
      </c>
    </row>
    <row r="2363" spans="1:2">
      <c r="A2363" t="s">
        <v>8342</v>
      </c>
      <c r="B2363" t="s">
        <v>8343</v>
      </c>
    </row>
    <row r="2364" spans="1:2">
      <c r="A2364" t="s">
        <v>5681</v>
      </c>
      <c r="B2364" t="s">
        <v>5683</v>
      </c>
    </row>
    <row r="2365" spans="1:2">
      <c r="A2365" t="s">
        <v>7663</v>
      </c>
      <c r="B2365" t="s">
        <v>7664</v>
      </c>
    </row>
    <row r="2366" spans="1:2">
      <c r="A2366" t="s">
        <v>7665</v>
      </c>
      <c r="B2366" t="s">
        <v>7666</v>
      </c>
    </row>
    <row r="2367" spans="1:2">
      <c r="A2367" t="s">
        <v>6430</v>
      </c>
      <c r="B2367" t="s">
        <v>6431</v>
      </c>
    </row>
    <row r="2368" spans="1:2">
      <c r="A2368" t="s">
        <v>12831</v>
      </c>
      <c r="B2368" t="s">
        <v>12832</v>
      </c>
    </row>
    <row r="2369" spans="1:2">
      <c r="A2369" t="s">
        <v>12160</v>
      </c>
      <c r="B2369" t="s">
        <v>12161</v>
      </c>
    </row>
    <row r="2370" spans="1:2">
      <c r="A2370" t="s">
        <v>8143</v>
      </c>
      <c r="B2370" t="s">
        <v>8144</v>
      </c>
    </row>
    <row r="2371" spans="1:2">
      <c r="A2371" t="s">
        <v>6889</v>
      </c>
      <c r="B2371" t="s">
        <v>6890</v>
      </c>
    </row>
    <row r="2372" spans="1:2">
      <c r="A2372" t="s">
        <v>6895</v>
      </c>
      <c r="B2372" t="s">
        <v>6896</v>
      </c>
    </row>
    <row r="2373" spans="1:2">
      <c r="A2373" t="s">
        <v>6897</v>
      </c>
      <c r="B2373" t="s">
        <v>6898</v>
      </c>
    </row>
    <row r="2374" spans="1:2">
      <c r="A2374" t="s">
        <v>6893</v>
      </c>
      <c r="B2374" t="s">
        <v>6894</v>
      </c>
    </row>
    <row r="2375" spans="1:2">
      <c r="A2375" t="s">
        <v>6899</v>
      </c>
      <c r="B2375" t="s">
        <v>6900</v>
      </c>
    </row>
    <row r="2376" spans="1:2">
      <c r="A2376" t="s">
        <v>6891</v>
      </c>
      <c r="B2376" t="s">
        <v>6892</v>
      </c>
    </row>
    <row r="2377" spans="1:2">
      <c r="A2377" t="s">
        <v>10569</v>
      </c>
      <c r="B2377" t="s">
        <v>10570</v>
      </c>
    </row>
    <row r="2378" spans="1:2">
      <c r="A2378" t="s">
        <v>10569</v>
      </c>
      <c r="B2378" t="s">
        <v>10570</v>
      </c>
    </row>
    <row r="2379" spans="1:2">
      <c r="A2379" t="s">
        <v>11177</v>
      </c>
      <c r="B2379" t="s">
        <v>11179</v>
      </c>
    </row>
    <row r="2380" spans="1:2">
      <c r="A2380" t="s">
        <v>11177</v>
      </c>
      <c r="B2380" t="s">
        <v>11178</v>
      </c>
    </row>
    <row r="2381" spans="1:2">
      <c r="A2381" t="s">
        <v>12861</v>
      </c>
      <c r="B2381" t="s">
        <v>12882</v>
      </c>
    </row>
    <row r="2382" spans="1:2">
      <c r="A2382" t="s">
        <v>9538</v>
      </c>
      <c r="B2382" t="s">
        <v>9539</v>
      </c>
    </row>
    <row r="2383" spans="1:2">
      <c r="A2383" t="s">
        <v>9538</v>
      </c>
      <c r="B2383" t="s">
        <v>9539</v>
      </c>
    </row>
    <row r="2384" spans="1:2">
      <c r="A2384" t="s">
        <v>10250</v>
      </c>
      <c r="B2384" t="s">
        <v>10253</v>
      </c>
    </row>
    <row r="2385" spans="1:2">
      <c r="A2385" t="s">
        <v>11427</v>
      </c>
      <c r="B2385" t="s">
        <v>11428</v>
      </c>
    </row>
    <row r="2386" spans="1:2">
      <c r="A2386" t="s">
        <v>11124</v>
      </c>
      <c r="B2386" t="s">
        <v>11125</v>
      </c>
    </row>
    <row r="2387" spans="1:2">
      <c r="A2387" t="s">
        <v>11124</v>
      </c>
      <c r="B2387" t="s">
        <v>11126</v>
      </c>
    </row>
    <row r="2388" spans="1:2">
      <c r="A2388" t="s">
        <v>12803</v>
      </c>
      <c r="B2388" t="s">
        <v>12804</v>
      </c>
    </row>
    <row r="2389" spans="1:2">
      <c r="A2389" t="s">
        <v>8200</v>
      </c>
      <c r="B2389" t="s">
        <v>8203</v>
      </c>
    </row>
    <row r="2390" spans="1:2">
      <c r="A2390" t="s">
        <v>8200</v>
      </c>
      <c r="B2390" t="s">
        <v>8201</v>
      </c>
    </row>
    <row r="2391" spans="1:2">
      <c r="A2391" t="s">
        <v>8200</v>
      </c>
      <c r="B2391" t="s">
        <v>8202</v>
      </c>
    </row>
    <row r="2392" spans="1:2">
      <c r="A2392" t="s">
        <v>11147</v>
      </c>
      <c r="B2392" t="s">
        <v>11149</v>
      </c>
    </row>
    <row r="2393" spans="1:2">
      <c r="A2393" t="s">
        <v>11147</v>
      </c>
      <c r="B2393" t="s">
        <v>11148</v>
      </c>
    </row>
    <row r="2394" spans="1:2">
      <c r="A2394" t="s">
        <v>8419</v>
      </c>
      <c r="B2394" t="s">
        <v>8420</v>
      </c>
    </row>
    <row r="2395" spans="1:2">
      <c r="A2395" t="s">
        <v>11067</v>
      </c>
      <c r="B2395" t="s">
        <v>11069</v>
      </c>
    </row>
    <row r="2396" spans="1:2">
      <c r="A2396" t="s">
        <v>11067</v>
      </c>
      <c r="B2396" t="s">
        <v>11068</v>
      </c>
    </row>
    <row r="2397" spans="1:2">
      <c r="A2397" t="s">
        <v>10398</v>
      </c>
      <c r="B2397" t="s">
        <v>10399</v>
      </c>
    </row>
    <row r="2398" spans="1:2">
      <c r="A2398" t="s">
        <v>11766</v>
      </c>
      <c r="B2398" t="s">
        <v>11767</v>
      </c>
    </row>
    <row r="2399" spans="1:2">
      <c r="A2399" t="s">
        <v>8151</v>
      </c>
      <c r="B2399" t="s">
        <v>8152</v>
      </c>
    </row>
    <row r="2400" spans="1:2">
      <c r="A2400" t="s">
        <v>12805</v>
      </c>
      <c r="B2400" t="s">
        <v>12806</v>
      </c>
    </row>
    <row r="2401" spans="1:2">
      <c r="A2401" t="s">
        <v>12279</v>
      </c>
      <c r="B2401" t="s">
        <v>12280</v>
      </c>
    </row>
    <row r="2402" spans="1:2">
      <c r="A2402" t="s">
        <v>7805</v>
      </c>
      <c r="B2402" t="s">
        <v>7806</v>
      </c>
    </row>
    <row r="2403" spans="1:2">
      <c r="A2403" t="s">
        <v>7805</v>
      </c>
      <c r="B2403" t="s">
        <v>7807</v>
      </c>
    </row>
    <row r="2404" spans="1:2">
      <c r="A2404" t="s">
        <v>7775</v>
      </c>
      <c r="B2404" t="s">
        <v>7776</v>
      </c>
    </row>
    <row r="2405" spans="1:2">
      <c r="A2405" t="s">
        <v>7775</v>
      </c>
      <c r="B2405" t="s">
        <v>7777</v>
      </c>
    </row>
    <row r="2406" spans="1:2">
      <c r="A2406" t="s">
        <v>7784</v>
      </c>
      <c r="B2406" t="s">
        <v>7786</v>
      </c>
    </row>
    <row r="2407" spans="1:2">
      <c r="A2407" t="s">
        <v>7784</v>
      </c>
      <c r="B2407" t="s">
        <v>7785</v>
      </c>
    </row>
    <row r="2408" spans="1:2">
      <c r="A2408" t="s">
        <v>7778</v>
      </c>
      <c r="B2408" t="s">
        <v>7780</v>
      </c>
    </row>
    <row r="2409" spans="1:2">
      <c r="A2409" t="s">
        <v>7778</v>
      </c>
      <c r="B2409" t="s">
        <v>7779</v>
      </c>
    </row>
    <row r="2410" spans="1:2">
      <c r="A2410" t="s">
        <v>7817</v>
      </c>
      <c r="B2410" t="s">
        <v>7818</v>
      </c>
    </row>
    <row r="2411" spans="1:2">
      <c r="A2411" t="s">
        <v>7817</v>
      </c>
      <c r="B2411" t="s">
        <v>7819</v>
      </c>
    </row>
    <row r="2412" spans="1:2">
      <c r="A2412" t="s">
        <v>12857</v>
      </c>
      <c r="B2412" t="s">
        <v>12858</v>
      </c>
    </row>
    <row r="2413" spans="1:2">
      <c r="A2413" t="s">
        <v>12985</v>
      </c>
      <c r="B2413" t="s">
        <v>12986</v>
      </c>
    </row>
    <row r="2414" spans="1:2">
      <c r="A2414" t="s">
        <v>7547</v>
      </c>
      <c r="B2414" t="s">
        <v>1942</v>
      </c>
    </row>
    <row r="2415" spans="1:2">
      <c r="A2415" t="s">
        <v>11614</v>
      </c>
      <c r="B2415" t="s">
        <v>11615</v>
      </c>
    </row>
    <row r="2416" spans="1:2">
      <c r="A2416" t="s">
        <v>12297</v>
      </c>
      <c r="B2416" t="s">
        <v>12298</v>
      </c>
    </row>
    <row r="2417" spans="1:2">
      <c r="A2417" t="s">
        <v>7808</v>
      </c>
      <c r="B2417" t="s">
        <v>7809</v>
      </c>
    </row>
    <row r="2418" spans="1:2">
      <c r="A2418" t="s">
        <v>3347</v>
      </c>
      <c r="B2418" t="s">
        <v>3348</v>
      </c>
    </row>
    <row r="2419" spans="1:2">
      <c r="A2419" t="s">
        <v>3347</v>
      </c>
      <c r="B2419" t="s">
        <v>3348</v>
      </c>
    </row>
    <row r="2420" spans="1:2">
      <c r="A2420" t="s">
        <v>7808</v>
      </c>
      <c r="B2420" t="s">
        <v>7810</v>
      </c>
    </row>
    <row r="2421" spans="1:2">
      <c r="A2421" t="s">
        <v>8502</v>
      </c>
      <c r="B2421" t="s">
        <v>8503</v>
      </c>
    </row>
    <row r="2422" spans="1:2">
      <c r="A2422" t="s">
        <v>8204</v>
      </c>
      <c r="B2422" t="s">
        <v>8207</v>
      </c>
    </row>
    <row r="2423" spans="1:2">
      <c r="A2423" t="s">
        <v>12120</v>
      </c>
      <c r="B2423" t="s">
        <v>12122</v>
      </c>
    </row>
    <row r="2424" spans="1:2">
      <c r="A2424" t="s">
        <v>7929</v>
      </c>
      <c r="B2424" t="s">
        <v>7930</v>
      </c>
    </row>
    <row r="2425" spans="1:2">
      <c r="A2425" t="s">
        <v>7929</v>
      </c>
      <c r="B2425" t="s">
        <v>7931</v>
      </c>
    </row>
    <row r="2426" spans="1:2">
      <c r="A2426" t="s">
        <v>12120</v>
      </c>
      <c r="B2426" t="s">
        <v>12121</v>
      </c>
    </row>
    <row r="2427" spans="1:2">
      <c r="A2427" t="s">
        <v>6473</v>
      </c>
      <c r="B2427" t="s">
        <v>6474</v>
      </c>
    </row>
    <row r="2428" spans="1:2">
      <c r="A2428" t="s">
        <v>6479</v>
      </c>
      <c r="B2428" t="s">
        <v>6474</v>
      </c>
    </row>
    <row r="2429" spans="1:2">
      <c r="A2429" t="s">
        <v>10442</v>
      </c>
      <c r="B2429" t="s">
        <v>10444</v>
      </c>
    </row>
    <row r="2430" spans="1:2">
      <c r="A2430" t="s">
        <v>10600</v>
      </c>
      <c r="B2430" t="s">
        <v>10602</v>
      </c>
    </row>
    <row r="2431" spans="1:2">
      <c r="A2431" t="s">
        <v>10395</v>
      </c>
      <c r="B2431" t="s">
        <v>10397</v>
      </c>
    </row>
    <row r="2432" spans="1:2">
      <c r="A2432" t="s">
        <v>10411</v>
      </c>
      <c r="B2432" t="s">
        <v>10413</v>
      </c>
    </row>
    <row r="2433" spans="1:2">
      <c r="A2433" t="s">
        <v>9900</v>
      </c>
      <c r="B2433" t="s">
        <v>9901</v>
      </c>
    </row>
    <row r="2434" spans="1:2">
      <c r="A2434" t="s">
        <v>13068</v>
      </c>
      <c r="B2434" t="s">
        <v>13069</v>
      </c>
    </row>
    <row r="2435" spans="1:2">
      <c r="A2435" t="s">
        <v>5630</v>
      </c>
      <c r="B2435" t="s">
        <v>5632</v>
      </c>
    </row>
    <row r="2436" spans="1:2">
      <c r="A2436" t="s">
        <v>8204</v>
      </c>
      <c r="B2436" t="s">
        <v>8206</v>
      </c>
    </row>
    <row r="2437" spans="1:2">
      <c r="A2437" t="s">
        <v>12989</v>
      </c>
      <c r="B2437" t="s">
        <v>12990</v>
      </c>
    </row>
    <row r="2438" spans="1:2">
      <c r="A2438" t="s">
        <v>7787</v>
      </c>
      <c r="B2438" t="s">
        <v>7788</v>
      </c>
    </row>
    <row r="2439" spans="1:2">
      <c r="A2439" t="s">
        <v>7787</v>
      </c>
      <c r="B2439" t="s">
        <v>7789</v>
      </c>
    </row>
    <row r="2440" spans="1:2">
      <c r="A2440" t="s">
        <v>12645</v>
      </c>
      <c r="B2440" t="s">
        <v>12646</v>
      </c>
    </row>
    <row r="2441" spans="1:2">
      <c r="A2441" t="s">
        <v>11927</v>
      </c>
      <c r="B2441" t="s">
        <v>11928</v>
      </c>
    </row>
    <row r="2442" spans="1:2">
      <c r="A2442" t="s">
        <v>13467</v>
      </c>
      <c r="B2442" t="s">
        <v>13469</v>
      </c>
    </row>
    <row r="2443" spans="1:2">
      <c r="A2443" t="s">
        <v>13502</v>
      </c>
      <c r="B2443" t="s">
        <v>13506</v>
      </c>
    </row>
    <row r="2444" spans="1:2">
      <c r="A2444" t="s">
        <v>13444</v>
      </c>
      <c r="B2444" t="s">
        <v>13447</v>
      </c>
    </row>
    <row r="2445" spans="1:2">
      <c r="A2445" t="s">
        <v>13467</v>
      </c>
      <c r="B2445" t="s">
        <v>13474</v>
      </c>
    </row>
    <row r="2446" spans="1:2">
      <c r="A2446" t="s">
        <v>13467</v>
      </c>
      <c r="B2446" t="s">
        <v>13477</v>
      </c>
    </row>
    <row r="2447" spans="1:2">
      <c r="A2447" t="s">
        <v>13502</v>
      </c>
      <c r="B2447" t="s">
        <v>13510</v>
      </c>
    </row>
    <row r="2448" spans="1:2">
      <c r="A2448" t="s">
        <v>13502</v>
      </c>
      <c r="B2448" t="s">
        <v>13503</v>
      </c>
    </row>
    <row r="2449" spans="1:2">
      <c r="A2449" t="s">
        <v>13444</v>
      </c>
      <c r="B2449" t="s">
        <v>13445</v>
      </c>
    </row>
    <row r="2450" spans="1:2">
      <c r="A2450" t="s">
        <v>13444</v>
      </c>
      <c r="B2450" t="s">
        <v>13446</v>
      </c>
    </row>
    <row r="2451" spans="1:2">
      <c r="A2451" t="s">
        <v>13444</v>
      </c>
      <c r="B2451" t="s">
        <v>13446</v>
      </c>
    </row>
    <row r="2452" spans="1:2">
      <c r="A2452" t="s">
        <v>13502</v>
      </c>
      <c r="B2452" t="s">
        <v>13509</v>
      </c>
    </row>
    <row r="2453" spans="1:2">
      <c r="A2453" t="s">
        <v>13467</v>
      </c>
      <c r="B2453" t="s">
        <v>13473</v>
      </c>
    </row>
    <row r="2454" spans="1:2">
      <c r="A2454" t="s">
        <v>13444</v>
      </c>
      <c r="B2454" t="s">
        <v>13451</v>
      </c>
    </row>
    <row r="2455" spans="1:2">
      <c r="A2455" t="s">
        <v>13467</v>
      </c>
      <c r="B2455" t="s">
        <v>13475</v>
      </c>
    </row>
    <row r="2456" spans="1:2">
      <c r="A2456" t="s">
        <v>13502</v>
      </c>
      <c r="B2456" t="s">
        <v>13512</v>
      </c>
    </row>
    <row r="2457" spans="1:2">
      <c r="A2457" t="s">
        <v>12865</v>
      </c>
      <c r="B2457" t="s">
        <v>12866</v>
      </c>
    </row>
    <row r="2458" spans="1:2">
      <c r="A2458" t="s">
        <v>8441</v>
      </c>
      <c r="B2458" t="s">
        <v>8443</v>
      </c>
    </row>
    <row r="2459" spans="1:2">
      <c r="A2459" t="s">
        <v>10419</v>
      </c>
      <c r="B2459" t="s">
        <v>10421</v>
      </c>
    </row>
    <row r="2460" spans="1:2">
      <c r="A2460" t="s">
        <v>3393</v>
      </c>
      <c r="B2460" t="s">
        <v>3394</v>
      </c>
    </row>
    <row r="2461" spans="1:2">
      <c r="A2461" t="s">
        <v>3393</v>
      </c>
      <c r="B2461" t="s">
        <v>3394</v>
      </c>
    </row>
    <row r="2462" spans="1:2">
      <c r="A2462" t="s">
        <v>6860</v>
      </c>
      <c r="B2462" t="s">
        <v>6861</v>
      </c>
    </row>
    <row r="2463" spans="1:2">
      <c r="A2463" t="s">
        <v>12145</v>
      </c>
      <c r="B2463" t="s">
        <v>12146</v>
      </c>
    </row>
    <row r="2464" spans="1:2">
      <c r="A2464" t="s">
        <v>12435</v>
      </c>
      <c r="B2464" t="s">
        <v>12436</v>
      </c>
    </row>
    <row r="2465" spans="1:2">
      <c r="A2465" t="s">
        <v>11144</v>
      </c>
      <c r="B2465" t="s">
        <v>11146</v>
      </c>
    </row>
    <row r="2466" spans="1:2">
      <c r="A2466" t="s">
        <v>11144</v>
      </c>
      <c r="B2466" t="s">
        <v>11145</v>
      </c>
    </row>
    <row r="2467" spans="1:2">
      <c r="A2467" t="s">
        <v>7990</v>
      </c>
      <c r="B2467" t="s">
        <v>7992</v>
      </c>
    </row>
    <row r="2468" spans="1:2">
      <c r="A2468" t="s">
        <v>7990</v>
      </c>
      <c r="B2468" t="s">
        <v>7993</v>
      </c>
    </row>
    <row r="2469" spans="1:2">
      <c r="A2469" t="s">
        <v>12459</v>
      </c>
      <c r="B2469" t="s">
        <v>12460</v>
      </c>
    </row>
    <row r="2470" spans="1:2">
      <c r="A2470" t="s">
        <v>9848</v>
      </c>
      <c r="B2470" t="s">
        <v>9849</v>
      </c>
    </row>
    <row r="2471" spans="1:2">
      <c r="A2471" t="s">
        <v>7152</v>
      </c>
      <c r="B2471" t="s">
        <v>7153</v>
      </c>
    </row>
    <row r="2472" spans="1:2">
      <c r="A2472" t="s">
        <v>9206</v>
      </c>
      <c r="B2472" t="s">
        <v>9207</v>
      </c>
    </row>
    <row r="2473" spans="1:2">
      <c r="A2473" t="s">
        <v>4074</v>
      </c>
      <c r="B2473" t="s">
        <v>4075</v>
      </c>
    </row>
    <row r="2474" spans="1:2">
      <c r="A2474" t="s">
        <v>11034</v>
      </c>
      <c r="B2474" t="s">
        <v>11036</v>
      </c>
    </row>
    <row r="2475" spans="1:2">
      <c r="A2475" t="s">
        <v>11034</v>
      </c>
      <c r="B2475" t="s">
        <v>11035</v>
      </c>
    </row>
    <row r="2476" spans="1:2">
      <c r="A2476" t="s">
        <v>6723</v>
      </c>
      <c r="B2476" t="s">
        <v>6724</v>
      </c>
    </row>
    <row r="2477" spans="1:2">
      <c r="A2477" t="s">
        <v>14106</v>
      </c>
      <c r="B2477" t="s">
        <v>5002</v>
      </c>
    </row>
    <row r="2478" spans="1:2">
      <c r="A2478" t="s">
        <v>5005</v>
      </c>
      <c r="B2478" t="s">
        <v>5006</v>
      </c>
    </row>
    <row r="2479" spans="1:2">
      <c r="A2479" t="s">
        <v>10068</v>
      </c>
      <c r="B2479" t="s">
        <v>10069</v>
      </c>
    </row>
    <row r="2480" spans="1:2">
      <c r="A2480" t="s">
        <v>7074</v>
      </c>
      <c r="B2480" t="s">
        <v>3040</v>
      </c>
    </row>
    <row r="2481" spans="1:2">
      <c r="A2481" t="s">
        <v>3574</v>
      </c>
      <c r="B2481" t="s">
        <v>3575</v>
      </c>
    </row>
    <row r="2482" spans="1:2">
      <c r="A2482" t="s">
        <v>9660</v>
      </c>
      <c r="B2482" t="s">
        <v>9661</v>
      </c>
    </row>
    <row r="2483" spans="1:2">
      <c r="A2483" t="s">
        <v>9660</v>
      </c>
      <c r="B2483" t="s">
        <v>9661</v>
      </c>
    </row>
    <row r="2484" spans="1:2">
      <c r="A2484" t="s">
        <v>12553</v>
      </c>
      <c r="B2484" t="s">
        <v>12554</v>
      </c>
    </row>
    <row r="2485" spans="1:2">
      <c r="A2485" t="s">
        <v>8680</v>
      </c>
      <c r="B2485" t="s">
        <v>8681</v>
      </c>
    </row>
    <row r="2486" spans="1:2">
      <c r="A2486" t="s">
        <v>4128</v>
      </c>
      <c r="B2486" t="s">
        <v>4129</v>
      </c>
    </row>
    <row r="2487" spans="1:2">
      <c r="A2487" t="s">
        <v>4128</v>
      </c>
      <c r="B2487" t="s">
        <v>4129</v>
      </c>
    </row>
    <row r="2488" spans="1:2">
      <c r="A2488" t="s">
        <v>4893</v>
      </c>
      <c r="B2488" t="s">
        <v>4894</v>
      </c>
    </row>
    <row r="2489" spans="1:2">
      <c r="A2489" t="s">
        <v>14075</v>
      </c>
      <c r="B2489" t="s">
        <v>14162</v>
      </c>
    </row>
    <row r="2490" spans="1:2">
      <c r="A2490" t="s">
        <v>14076</v>
      </c>
      <c r="B2490" t="s">
        <v>14163</v>
      </c>
    </row>
    <row r="2491" spans="1:2">
      <c r="A2491" t="s">
        <v>4459</v>
      </c>
      <c r="B2491" t="s">
        <v>14177</v>
      </c>
    </row>
    <row r="2492" spans="1:2">
      <c r="A2492" t="s">
        <v>13005</v>
      </c>
      <c r="B2492" t="s">
        <v>13006</v>
      </c>
    </row>
    <row r="2493" spans="1:2">
      <c r="A2493" t="s">
        <v>10264</v>
      </c>
      <c r="B2493" t="s">
        <v>10265</v>
      </c>
    </row>
    <row r="2494" spans="1:2">
      <c r="A2494" t="s">
        <v>11297</v>
      </c>
      <c r="B2494" t="s">
        <v>11299</v>
      </c>
    </row>
    <row r="2495" spans="1:2">
      <c r="A2495" t="s">
        <v>12716</v>
      </c>
      <c r="B2495" t="s">
        <v>12717</v>
      </c>
    </row>
    <row r="2496" spans="1:2">
      <c r="A2496" t="s">
        <v>12692</v>
      </c>
      <c r="B2496" t="s">
        <v>12694</v>
      </c>
    </row>
    <row r="2497" spans="1:2">
      <c r="A2497" t="s">
        <v>11379</v>
      </c>
      <c r="B2497" t="s">
        <v>11380</v>
      </c>
    </row>
    <row r="2498" spans="1:2">
      <c r="A2498" t="s">
        <v>11379</v>
      </c>
      <c r="B2498" t="s">
        <v>11381</v>
      </c>
    </row>
    <row r="2499" spans="1:2">
      <c r="A2499" t="s">
        <v>12383</v>
      </c>
      <c r="B2499" t="s">
        <v>12384</v>
      </c>
    </row>
    <row r="2500" spans="1:2">
      <c r="A2500" t="s">
        <v>12577</v>
      </c>
      <c r="B2500" t="s">
        <v>12578</v>
      </c>
    </row>
    <row r="2501" spans="1:2">
      <c r="A2501" t="s">
        <v>9702</v>
      </c>
      <c r="B2501" t="s">
        <v>9703</v>
      </c>
    </row>
    <row r="2502" spans="1:2">
      <c r="A2502" t="s">
        <v>9702</v>
      </c>
      <c r="B2502" t="s">
        <v>9703</v>
      </c>
    </row>
    <row r="2503" spans="1:2">
      <c r="A2503" t="s">
        <v>12855</v>
      </c>
      <c r="B2503" t="s">
        <v>12856</v>
      </c>
    </row>
    <row r="2504" spans="1:2">
      <c r="A2504" t="s">
        <v>10499</v>
      </c>
      <c r="B2504" t="s">
        <v>10500</v>
      </c>
    </row>
    <row r="2505" spans="1:2">
      <c r="A2505" t="s">
        <v>12697</v>
      </c>
      <c r="B2505" t="s">
        <v>12698</v>
      </c>
    </row>
    <row r="2506" spans="1:2">
      <c r="A2506" t="s">
        <v>10376</v>
      </c>
      <c r="B2506" t="s">
        <v>10378</v>
      </c>
    </row>
    <row r="2507" spans="1:2">
      <c r="A2507" t="s">
        <v>9902</v>
      </c>
      <c r="B2507" t="s">
        <v>9903</v>
      </c>
    </row>
    <row r="2508" spans="1:2">
      <c r="A2508" t="s">
        <v>8344</v>
      </c>
      <c r="B2508" t="s">
        <v>8345</v>
      </c>
    </row>
    <row r="2509" spans="1:2">
      <c r="A2509" t="s">
        <v>8304</v>
      </c>
      <c r="B2509" t="s">
        <v>8305</v>
      </c>
    </row>
    <row r="2510" spans="1:2">
      <c r="A2510" t="s">
        <v>8314</v>
      </c>
      <c r="B2510" t="s">
        <v>8315</v>
      </c>
    </row>
    <row r="2511" spans="1:2">
      <c r="A2511" t="s">
        <v>9182</v>
      </c>
      <c r="B2511" t="s">
        <v>9183</v>
      </c>
    </row>
    <row r="2512" spans="1:2">
      <c r="A2512" t="s">
        <v>9844</v>
      </c>
      <c r="B2512" t="s">
        <v>9845</v>
      </c>
    </row>
    <row r="2513" spans="1:2">
      <c r="A2513" t="s">
        <v>9846</v>
      </c>
      <c r="B2513" t="s">
        <v>9847</v>
      </c>
    </row>
    <row r="2514" spans="1:2">
      <c r="A2514" t="s">
        <v>9318</v>
      </c>
      <c r="B2514" t="s">
        <v>9319</v>
      </c>
    </row>
    <row r="2515" spans="1:2">
      <c r="A2515" t="s">
        <v>10771</v>
      </c>
      <c r="B2515" t="s">
        <v>10772</v>
      </c>
    </row>
    <row r="2516" spans="1:2">
      <c r="A2516" t="s">
        <v>10771</v>
      </c>
      <c r="B2516" t="s">
        <v>10772</v>
      </c>
    </row>
    <row r="2517" spans="1:2">
      <c r="A2517" t="s">
        <v>4120</v>
      </c>
      <c r="B2517" t="s">
        <v>4121</v>
      </c>
    </row>
    <row r="2518" spans="1:2">
      <c r="A2518" t="s">
        <v>4120</v>
      </c>
      <c r="B2518" t="s">
        <v>4121</v>
      </c>
    </row>
    <row r="2519" spans="1:2">
      <c r="A2519" t="s">
        <v>9293</v>
      </c>
      <c r="B2519" t="s">
        <v>9294</v>
      </c>
    </row>
    <row r="2520" spans="1:2">
      <c r="A2520" t="s">
        <v>9300</v>
      </c>
      <c r="B2520" t="s">
        <v>9301</v>
      </c>
    </row>
    <row r="2521" spans="1:2">
      <c r="A2521" t="s">
        <v>12485</v>
      </c>
      <c r="B2521" t="s">
        <v>12486</v>
      </c>
    </row>
    <row r="2522" spans="1:2">
      <c r="A2522" t="s">
        <v>12815</v>
      </c>
      <c r="B2522" t="s">
        <v>12816</v>
      </c>
    </row>
    <row r="2523" spans="1:2">
      <c r="A2523" t="s">
        <v>8421</v>
      </c>
      <c r="B2523" t="s">
        <v>8422</v>
      </c>
    </row>
    <row r="2524" spans="1:2">
      <c r="A2524" t="s">
        <v>9910</v>
      </c>
      <c r="B2524" t="s">
        <v>9911</v>
      </c>
    </row>
    <row r="2525" spans="1:2">
      <c r="A2525" t="s">
        <v>12389</v>
      </c>
      <c r="B2525" t="s">
        <v>12390</v>
      </c>
    </row>
    <row r="2526" spans="1:2">
      <c r="A2526" t="s">
        <v>6850</v>
      </c>
      <c r="B2526" t="s">
        <v>6851</v>
      </c>
    </row>
    <row r="2527" spans="1:2">
      <c r="A2527" t="s">
        <v>9796</v>
      </c>
      <c r="B2527" t="s">
        <v>9797</v>
      </c>
    </row>
    <row r="2528" spans="1:2">
      <c r="A2528" t="s">
        <v>8346</v>
      </c>
      <c r="B2528" t="s">
        <v>8347</v>
      </c>
    </row>
    <row r="2529" spans="1:2">
      <c r="A2529" t="s">
        <v>11929</v>
      </c>
      <c r="B2529" t="s">
        <v>11930</v>
      </c>
    </row>
    <row r="2530" spans="1:2">
      <c r="A2530" t="s">
        <v>12654</v>
      </c>
      <c r="B2530" t="s">
        <v>12655</v>
      </c>
    </row>
    <row r="2531" spans="1:2">
      <c r="A2531" t="s">
        <v>8196</v>
      </c>
      <c r="B2531" t="s">
        <v>8199</v>
      </c>
    </row>
    <row r="2532" spans="1:2">
      <c r="A2532" t="s">
        <v>8604</v>
      </c>
      <c r="B2532" t="s">
        <v>8605</v>
      </c>
    </row>
    <row r="2533" spans="1:2">
      <c r="A2533" t="s">
        <v>8196</v>
      </c>
      <c r="B2533" t="s">
        <v>8198</v>
      </c>
    </row>
    <row r="2534" spans="1:2">
      <c r="A2534" t="s">
        <v>8682</v>
      </c>
      <c r="B2534" t="s">
        <v>8683</v>
      </c>
    </row>
    <row r="2535" spans="1:2">
      <c r="A2535" t="s">
        <v>8776</v>
      </c>
      <c r="B2535" t="s">
        <v>8777</v>
      </c>
    </row>
    <row r="2536" spans="1:2">
      <c r="A2536" t="s">
        <v>9804</v>
      </c>
      <c r="B2536" t="s">
        <v>9805</v>
      </c>
    </row>
    <row r="2537" spans="1:2">
      <c r="A2537" t="s">
        <v>3717</v>
      </c>
      <c r="B2537" t="s">
        <v>3718</v>
      </c>
    </row>
    <row r="2538" spans="1:2">
      <c r="A2538" t="s">
        <v>8348</v>
      </c>
      <c r="B2538" t="s">
        <v>8349</v>
      </c>
    </row>
    <row r="2539" spans="1:2">
      <c r="A2539" t="s">
        <v>10980</v>
      </c>
      <c r="B2539" t="s">
        <v>10982</v>
      </c>
    </row>
    <row r="2540" spans="1:2">
      <c r="A2540" t="s">
        <v>10980</v>
      </c>
      <c r="B2540" t="s">
        <v>10981</v>
      </c>
    </row>
    <row r="2541" spans="1:2">
      <c r="A2541" t="s">
        <v>4477</v>
      </c>
      <c r="B2541" t="s">
        <v>4478</v>
      </c>
    </row>
    <row r="2542" spans="1:2">
      <c r="A2542" t="s">
        <v>4477</v>
      </c>
      <c r="B2542" t="s">
        <v>4479</v>
      </c>
    </row>
    <row r="2543" spans="1:2">
      <c r="A2543" t="s">
        <v>4010</v>
      </c>
      <c r="B2543" t="s">
        <v>4011</v>
      </c>
    </row>
    <row r="2544" spans="1:2">
      <c r="A2544" t="s">
        <v>3691</v>
      </c>
      <c r="B2544" t="s">
        <v>3692</v>
      </c>
    </row>
    <row r="2545" spans="1:2">
      <c r="A2545" t="s">
        <v>8888</v>
      </c>
      <c r="B2545" t="s">
        <v>8889</v>
      </c>
    </row>
    <row r="2546" spans="1:2">
      <c r="A2546" t="s">
        <v>6225</v>
      </c>
      <c r="B2546" t="s">
        <v>6226</v>
      </c>
    </row>
    <row r="2547" spans="1:2">
      <c r="A2547" t="s">
        <v>6263</v>
      </c>
      <c r="B2547" t="s">
        <v>6264</v>
      </c>
    </row>
    <row r="2548" spans="1:2">
      <c r="A2548" t="s">
        <v>6576</v>
      </c>
      <c r="B2548" t="s">
        <v>6577</v>
      </c>
    </row>
    <row r="2549" spans="1:2">
      <c r="A2549" t="s">
        <v>13034</v>
      </c>
      <c r="B2549" t="s">
        <v>13035</v>
      </c>
    </row>
    <row r="2550" spans="1:2">
      <c r="A2550" t="s">
        <v>6935</v>
      </c>
      <c r="B2550" t="s">
        <v>14222</v>
      </c>
    </row>
    <row r="2551" spans="1:2">
      <c r="A2551" t="s">
        <v>6946</v>
      </c>
      <c r="B2551" t="s">
        <v>2095</v>
      </c>
    </row>
    <row r="2552" spans="1:2">
      <c r="A2552" t="s">
        <v>7075</v>
      </c>
      <c r="B2552" t="s">
        <v>7076</v>
      </c>
    </row>
    <row r="2553" spans="1:2">
      <c r="A2553" t="s">
        <v>9486</v>
      </c>
      <c r="B2553" t="s">
        <v>9487</v>
      </c>
    </row>
    <row r="2554" spans="1:2">
      <c r="A2554" t="s">
        <v>9486</v>
      </c>
      <c r="B2554" t="s">
        <v>9487</v>
      </c>
    </row>
    <row r="2555" spans="1:2">
      <c r="A2555" t="s">
        <v>7667</v>
      </c>
      <c r="B2555" t="s">
        <v>7668</v>
      </c>
    </row>
    <row r="2556" spans="1:2">
      <c r="A2556" t="s">
        <v>7200</v>
      </c>
      <c r="B2556" t="s">
        <v>7201</v>
      </c>
    </row>
    <row r="2557" spans="1:2">
      <c r="A2557" t="s">
        <v>7158</v>
      </c>
      <c r="B2557" t="s">
        <v>7159</v>
      </c>
    </row>
    <row r="2558" spans="1:2">
      <c r="A2558" t="s">
        <v>6480</v>
      </c>
      <c r="B2558" t="s">
        <v>6481</v>
      </c>
    </row>
    <row r="2559" spans="1:2">
      <c r="A2559" t="s">
        <v>6989</v>
      </c>
      <c r="B2559" t="s">
        <v>6991</v>
      </c>
    </row>
    <row r="2560" spans="1:2">
      <c r="A2560" t="s">
        <v>4873</v>
      </c>
      <c r="B2560" t="s">
        <v>4874</v>
      </c>
    </row>
    <row r="2561" spans="1:2">
      <c r="A2561" t="s">
        <v>5654</v>
      </c>
      <c r="B2561" t="s">
        <v>5656</v>
      </c>
    </row>
    <row r="2562" spans="1:2">
      <c r="A2562" t="s">
        <v>5633</v>
      </c>
      <c r="B2562" t="s">
        <v>5635</v>
      </c>
    </row>
    <row r="2563" spans="1:2">
      <c r="A2563" t="s">
        <v>10584</v>
      </c>
      <c r="B2563" t="s">
        <v>10585</v>
      </c>
    </row>
    <row r="2564" spans="1:2">
      <c r="A2564" t="s">
        <v>4370</v>
      </c>
      <c r="B2564" t="s">
        <v>4371</v>
      </c>
    </row>
    <row r="2565" spans="1:2">
      <c r="A2565" t="s">
        <v>4354</v>
      </c>
      <c r="B2565" t="s">
        <v>4355</v>
      </c>
    </row>
    <row r="2566" spans="1:2">
      <c r="A2566" t="s">
        <v>13454</v>
      </c>
      <c r="B2566" t="s">
        <v>13456</v>
      </c>
    </row>
    <row r="2567" spans="1:2">
      <c r="A2567" t="s">
        <v>11070</v>
      </c>
      <c r="B2567" t="s">
        <v>11071</v>
      </c>
    </row>
    <row r="2568" spans="1:2">
      <c r="A2568" t="s">
        <v>3783</v>
      </c>
      <c r="B2568" t="s">
        <v>14149</v>
      </c>
    </row>
    <row r="2569" spans="1:2">
      <c r="A2569" t="s">
        <v>10608</v>
      </c>
      <c r="B2569" t="s">
        <v>10610</v>
      </c>
    </row>
    <row r="2570" spans="1:2">
      <c r="A2570" t="s">
        <v>10986</v>
      </c>
      <c r="B2570" t="s">
        <v>10988</v>
      </c>
    </row>
    <row r="2571" spans="1:2">
      <c r="A2571" t="s">
        <v>8033</v>
      </c>
      <c r="B2571" t="s">
        <v>8034</v>
      </c>
    </row>
    <row r="2572" spans="1:2">
      <c r="A2572" t="s">
        <v>10699</v>
      </c>
      <c r="B2572" t="s">
        <v>10700</v>
      </c>
    </row>
    <row r="2573" spans="1:2">
      <c r="A2573" t="s">
        <v>10699</v>
      </c>
      <c r="B2573" t="s">
        <v>10701</v>
      </c>
    </row>
    <row r="2574" spans="1:2">
      <c r="A2574" t="s">
        <v>13269</v>
      </c>
      <c r="B2574" t="s">
        <v>13270</v>
      </c>
    </row>
    <row r="2575" spans="1:2">
      <c r="A2575" t="s">
        <v>10983</v>
      </c>
      <c r="B2575" t="s">
        <v>10984</v>
      </c>
    </row>
    <row r="2576" spans="1:2">
      <c r="A2576" t="s">
        <v>12734</v>
      </c>
      <c r="B2576" t="s">
        <v>12735</v>
      </c>
    </row>
    <row r="2577" spans="1:2">
      <c r="A2577" t="s">
        <v>11362</v>
      </c>
      <c r="B2577" t="s">
        <v>1997</v>
      </c>
    </row>
    <row r="2578" spans="1:2">
      <c r="A2578" t="s">
        <v>12306</v>
      </c>
      <c r="B2578" t="s">
        <v>12307</v>
      </c>
    </row>
    <row r="2579" spans="1:2">
      <c r="A2579" t="s">
        <v>8882</v>
      </c>
      <c r="B2579" t="s">
        <v>8883</v>
      </c>
    </row>
    <row r="2580" spans="1:2">
      <c r="A2580" t="s">
        <v>5289</v>
      </c>
      <c r="B2580" t="s">
        <v>5290</v>
      </c>
    </row>
    <row r="2581" spans="1:2">
      <c r="A2581" t="s">
        <v>8894</v>
      </c>
      <c r="B2581" t="s">
        <v>8895</v>
      </c>
    </row>
    <row r="2582" spans="1:2">
      <c r="A2582" t="s">
        <v>12780</v>
      </c>
      <c r="B2582" t="s">
        <v>12781</v>
      </c>
    </row>
    <row r="2583" spans="1:2">
      <c r="A2583" t="s">
        <v>12774</v>
      </c>
      <c r="B2583" t="s">
        <v>12775</v>
      </c>
    </row>
    <row r="2584" spans="1:2">
      <c r="A2584" t="s">
        <v>9830</v>
      </c>
      <c r="B2584" t="s">
        <v>9831</v>
      </c>
    </row>
    <row r="2585" spans="1:2">
      <c r="A2585" t="s">
        <v>12273</v>
      </c>
      <c r="B2585" t="s">
        <v>12274</v>
      </c>
    </row>
    <row r="2586" spans="1:2">
      <c r="A2586" t="s">
        <v>7204</v>
      </c>
      <c r="B2586" t="s">
        <v>7205</v>
      </c>
    </row>
    <row r="2587" spans="1:2">
      <c r="A2587" t="s">
        <v>7216</v>
      </c>
      <c r="B2587" t="s">
        <v>7217</v>
      </c>
    </row>
    <row r="2588" spans="1:2">
      <c r="A2588" t="s">
        <v>7206</v>
      </c>
      <c r="B2588" t="s">
        <v>7207</v>
      </c>
    </row>
    <row r="2589" spans="1:2">
      <c r="A2589" t="s">
        <v>3395</v>
      </c>
      <c r="B2589" t="s">
        <v>3396</v>
      </c>
    </row>
    <row r="2590" spans="1:2">
      <c r="A2590" t="s">
        <v>3395</v>
      </c>
      <c r="B2590" t="s">
        <v>3396</v>
      </c>
    </row>
    <row r="2591" spans="1:2">
      <c r="A2591" t="s">
        <v>8808</v>
      </c>
      <c r="B2591" t="s">
        <v>8809</v>
      </c>
    </row>
    <row r="2592" spans="1:2">
      <c r="A2592" t="s">
        <v>3837</v>
      </c>
      <c r="B2592" t="s">
        <v>3838</v>
      </c>
    </row>
    <row r="2593" spans="1:2">
      <c r="A2593" t="s">
        <v>3855</v>
      </c>
      <c r="B2593" t="s">
        <v>3838</v>
      </c>
    </row>
    <row r="2594" spans="1:2">
      <c r="A2594" t="s">
        <v>7172</v>
      </c>
      <c r="B2594" t="s">
        <v>7173</v>
      </c>
    </row>
    <row r="2595" spans="1:2">
      <c r="A2595" t="s">
        <v>10608</v>
      </c>
      <c r="B2595" t="s">
        <v>10609</v>
      </c>
    </row>
    <row r="2596" spans="1:2">
      <c r="A2596" t="s">
        <v>7669</v>
      </c>
      <c r="B2596" t="s">
        <v>7670</v>
      </c>
    </row>
    <row r="2597" spans="1:2">
      <c r="A2597" t="s">
        <v>12997</v>
      </c>
      <c r="B2597" t="s">
        <v>12998</v>
      </c>
    </row>
    <row r="2598" spans="1:2">
      <c r="A2598" t="s">
        <v>12829</v>
      </c>
      <c r="B2598" t="s">
        <v>12830</v>
      </c>
    </row>
    <row r="2599" spans="1:2">
      <c r="A2599" t="s">
        <v>12842</v>
      </c>
      <c r="B2599" t="s">
        <v>12843</v>
      </c>
    </row>
    <row r="2600" spans="1:2">
      <c r="A2600" t="s">
        <v>9224</v>
      </c>
      <c r="B2600" t="s">
        <v>9225</v>
      </c>
    </row>
    <row r="2601" spans="1:2">
      <c r="A2601" t="s">
        <v>9291</v>
      </c>
      <c r="B2601" t="s">
        <v>9292</v>
      </c>
    </row>
    <row r="2602" spans="1:2">
      <c r="A2602" t="s">
        <v>11664</v>
      </c>
      <c r="B2602" t="s">
        <v>11665</v>
      </c>
    </row>
    <row r="2603" spans="1:2">
      <c r="A2603" t="s">
        <v>13353</v>
      </c>
      <c r="B2603" t="s">
        <v>13354</v>
      </c>
    </row>
    <row r="2604" spans="1:2">
      <c r="A2604" t="s">
        <v>6549</v>
      </c>
      <c r="B2604" t="s">
        <v>6550</v>
      </c>
    </row>
    <row r="2605" spans="1:2">
      <c r="A2605" t="s">
        <v>6549</v>
      </c>
      <c r="B2605" t="s">
        <v>6550</v>
      </c>
    </row>
    <row r="2606" spans="1:2">
      <c r="A2606" t="s">
        <v>6549</v>
      </c>
      <c r="B2606" t="s">
        <v>6550</v>
      </c>
    </row>
    <row r="2607" spans="1:2">
      <c r="A2607" t="s">
        <v>12705</v>
      </c>
      <c r="B2607" t="s">
        <v>12706</v>
      </c>
    </row>
    <row r="2608" spans="1:2">
      <c r="A2608" t="s">
        <v>8212</v>
      </c>
      <c r="B2608" t="s">
        <v>8214</v>
      </c>
    </row>
    <row r="2609" spans="1:2">
      <c r="A2609" t="s">
        <v>6998</v>
      </c>
      <c r="B2609" t="s">
        <v>6999</v>
      </c>
    </row>
    <row r="2610" spans="1:2">
      <c r="A2610" t="s">
        <v>7671</v>
      </c>
      <c r="B2610" t="s">
        <v>7672</v>
      </c>
    </row>
    <row r="2611" spans="1:2">
      <c r="A2611" t="s">
        <v>12707</v>
      </c>
      <c r="B2611" t="s">
        <v>12708</v>
      </c>
    </row>
    <row r="2612" spans="1:2">
      <c r="A2612" t="s">
        <v>8192</v>
      </c>
      <c r="B2612" t="s">
        <v>8195</v>
      </c>
    </row>
    <row r="2613" spans="1:2">
      <c r="A2613" t="s">
        <v>8192</v>
      </c>
      <c r="B2613" t="s">
        <v>8193</v>
      </c>
    </row>
    <row r="2614" spans="1:2">
      <c r="A2614" t="s">
        <v>8192</v>
      </c>
      <c r="B2614" t="s">
        <v>8194</v>
      </c>
    </row>
    <row r="2615" spans="1:2">
      <c r="A2615" t="s">
        <v>12563</v>
      </c>
      <c r="B2615" t="s">
        <v>12564</v>
      </c>
    </row>
    <row r="2616" spans="1:2">
      <c r="A2616" t="s">
        <v>7007</v>
      </c>
      <c r="B2616" t="s">
        <v>7009</v>
      </c>
    </row>
    <row r="2617" spans="1:2">
      <c r="A2617" t="s">
        <v>6521</v>
      </c>
      <c r="B2617" t="s">
        <v>6522</v>
      </c>
    </row>
    <row r="2618" spans="1:2">
      <c r="A2618" t="s">
        <v>6523</v>
      </c>
      <c r="B2618" t="s">
        <v>6522</v>
      </c>
    </row>
    <row r="2619" spans="1:2">
      <c r="A2619" t="s">
        <v>13016</v>
      </c>
      <c r="B2619" t="s">
        <v>13017</v>
      </c>
    </row>
    <row r="2620" spans="1:2">
      <c r="A2620" t="s">
        <v>7496</v>
      </c>
      <c r="B2620" t="s">
        <v>7497</v>
      </c>
    </row>
    <row r="2621" spans="1:2">
      <c r="A2621" t="s">
        <v>6107</v>
      </c>
      <c r="B2621" t="s">
        <v>6108</v>
      </c>
    </row>
    <row r="2622" spans="1:2">
      <c r="A2622" t="s">
        <v>6137</v>
      </c>
      <c r="B2622" t="s">
        <v>6138</v>
      </c>
    </row>
    <row r="2623" spans="1:2">
      <c r="A2623" t="s">
        <v>12656</v>
      </c>
      <c r="B2623" t="s">
        <v>12657</v>
      </c>
    </row>
    <row r="2624" spans="1:2">
      <c r="A2624" t="s">
        <v>4460</v>
      </c>
      <c r="B2624" t="s">
        <v>4461</v>
      </c>
    </row>
    <row r="2625" spans="1:2">
      <c r="A2625" t="s">
        <v>12495</v>
      </c>
      <c r="B2625" t="s">
        <v>12496</v>
      </c>
    </row>
    <row r="2626" spans="1:2">
      <c r="A2626" t="s">
        <v>10475</v>
      </c>
      <c r="B2626" t="s">
        <v>10476</v>
      </c>
    </row>
    <row r="2627" spans="1:2">
      <c r="A2627" t="s">
        <v>7673</v>
      </c>
      <c r="B2627" t="s">
        <v>7674</v>
      </c>
    </row>
    <row r="2628" spans="1:2">
      <c r="A2628" t="s">
        <v>12523</v>
      </c>
      <c r="B2628" t="s">
        <v>12524</v>
      </c>
    </row>
    <row r="2629" spans="1:2">
      <c r="A2629" t="s">
        <v>6368</v>
      </c>
      <c r="B2629" t="s">
        <v>6369</v>
      </c>
    </row>
    <row r="2630" spans="1:2">
      <c r="A2630" t="s">
        <v>9518</v>
      </c>
      <c r="B2630" t="s">
        <v>9519</v>
      </c>
    </row>
    <row r="2631" spans="1:2">
      <c r="A2631" t="s">
        <v>9518</v>
      </c>
      <c r="B2631" t="s">
        <v>9519</v>
      </c>
    </row>
    <row r="2632" spans="1:2">
      <c r="A2632" t="s">
        <v>7132</v>
      </c>
      <c r="B2632" t="s">
        <v>7133</v>
      </c>
    </row>
    <row r="2633" spans="1:2">
      <c r="A2633" t="s">
        <v>12760</v>
      </c>
      <c r="B2633" t="s">
        <v>12761</v>
      </c>
    </row>
    <row r="2634" spans="1:2">
      <c r="A2634" t="s">
        <v>11103</v>
      </c>
      <c r="B2634" t="s">
        <v>11104</v>
      </c>
    </row>
    <row r="2635" spans="1:2">
      <c r="A2635" t="s">
        <v>11103</v>
      </c>
      <c r="B2635" t="s">
        <v>11105</v>
      </c>
    </row>
    <row r="2636" spans="1:2">
      <c r="A2636" t="s">
        <v>12451</v>
      </c>
      <c r="B2636" t="s">
        <v>12452</v>
      </c>
    </row>
    <row r="2637" spans="1:2">
      <c r="A2637" t="s">
        <v>12969</v>
      </c>
      <c r="B2637" t="s">
        <v>12994</v>
      </c>
    </row>
    <row r="2638" spans="1:2">
      <c r="A2638" t="s">
        <v>4104</v>
      </c>
      <c r="B2638" t="s">
        <v>4105</v>
      </c>
    </row>
    <row r="2639" spans="1:2">
      <c r="A2639" t="s">
        <v>4104</v>
      </c>
      <c r="B2639" t="s">
        <v>4105</v>
      </c>
    </row>
    <row r="2640" spans="1:2">
      <c r="A2640" t="s">
        <v>12973</v>
      </c>
      <c r="B2640" t="s">
        <v>12972</v>
      </c>
    </row>
    <row r="2641" spans="1:2">
      <c r="A2641" t="s">
        <v>3796</v>
      </c>
      <c r="B2641" t="s">
        <v>3797</v>
      </c>
    </row>
    <row r="2642" spans="1:2">
      <c r="A2642" t="s">
        <v>7675</v>
      </c>
      <c r="B2642" t="s">
        <v>7676</v>
      </c>
    </row>
    <row r="2643" spans="1:2">
      <c r="A2643" t="s">
        <v>13007</v>
      </c>
      <c r="B2643" t="s">
        <v>13008</v>
      </c>
    </row>
    <row r="2644" spans="1:2">
      <c r="A2644" t="s">
        <v>6519</v>
      </c>
      <c r="B2644" t="s">
        <v>6520</v>
      </c>
    </row>
    <row r="2645" spans="1:2">
      <c r="A2645" t="s">
        <v>7677</v>
      </c>
      <c r="B2645" t="s">
        <v>7678</v>
      </c>
    </row>
    <row r="2646" spans="1:2">
      <c r="A2646" t="s">
        <v>12944</v>
      </c>
      <c r="B2646" t="s">
        <v>12945</v>
      </c>
    </row>
    <row r="2647" spans="1:2">
      <c r="A2647" t="s">
        <v>7679</v>
      </c>
      <c r="B2647" t="s">
        <v>7680</v>
      </c>
    </row>
    <row r="2648" spans="1:2">
      <c r="A2648" t="s">
        <v>4967</v>
      </c>
      <c r="B2648" t="s">
        <v>4968</v>
      </c>
    </row>
    <row r="2649" spans="1:2">
      <c r="A2649" t="s">
        <v>8350</v>
      </c>
      <c r="B2649" t="s">
        <v>8351</v>
      </c>
    </row>
    <row r="2650" spans="1:2">
      <c r="A2650" t="s">
        <v>8433</v>
      </c>
      <c r="B2650" t="s">
        <v>8434</v>
      </c>
    </row>
    <row r="2651" spans="1:2">
      <c r="A2651" t="s">
        <v>8316</v>
      </c>
      <c r="B2651" t="s">
        <v>8317</v>
      </c>
    </row>
    <row r="2652" spans="1:2">
      <c r="A2652" t="s">
        <v>5042</v>
      </c>
      <c r="B2652" t="s">
        <v>5043</v>
      </c>
    </row>
    <row r="2653" spans="1:2">
      <c r="A2653" t="s">
        <v>8444</v>
      </c>
      <c r="B2653" t="s">
        <v>8447</v>
      </c>
    </row>
    <row r="2654" spans="1:2">
      <c r="A2654" t="s">
        <v>6295</v>
      </c>
      <c r="B2654" t="s">
        <v>6296</v>
      </c>
    </row>
    <row r="2655" spans="1:2">
      <c r="A2655" t="s">
        <v>11558</v>
      </c>
      <c r="B2655" t="s">
        <v>11559</v>
      </c>
    </row>
    <row r="2656" spans="1:2">
      <c r="A2656" t="s">
        <v>11454</v>
      </c>
      <c r="B2656" t="s">
        <v>11455</v>
      </c>
    </row>
    <row r="2657" spans="1:2">
      <c r="A2657" t="s">
        <v>12960</v>
      </c>
      <c r="B2657" t="s">
        <v>12941</v>
      </c>
    </row>
    <row r="2658" spans="1:2">
      <c r="A2658" t="s">
        <v>12487</v>
      </c>
      <c r="B2658" t="s">
        <v>12488</v>
      </c>
    </row>
    <row r="2659" spans="1:2">
      <c r="A2659" t="s">
        <v>9265</v>
      </c>
      <c r="B2659" t="s">
        <v>9266</v>
      </c>
    </row>
    <row r="2660" spans="1:2">
      <c r="A2660" t="s">
        <v>8540</v>
      </c>
      <c r="B2660" t="s">
        <v>8541</v>
      </c>
    </row>
    <row r="2661" spans="1:2">
      <c r="A2661" t="s">
        <v>11560</v>
      </c>
      <c r="B2661" t="s">
        <v>11561</v>
      </c>
    </row>
    <row r="2662" spans="1:2">
      <c r="A2662" t="s">
        <v>7548</v>
      </c>
      <c r="B2662" t="s">
        <v>7549</v>
      </c>
    </row>
    <row r="2663" spans="1:2">
      <c r="A2663" t="s">
        <v>9876</v>
      </c>
      <c r="B2663" t="s">
        <v>9877</v>
      </c>
    </row>
    <row r="2664" spans="1:2">
      <c r="A2664" t="s">
        <v>7160</v>
      </c>
      <c r="B2664" t="s">
        <v>7161</v>
      </c>
    </row>
    <row r="2665" spans="1:2">
      <c r="A2665" t="s">
        <v>8562</v>
      </c>
      <c r="B2665" t="s">
        <v>8563</v>
      </c>
    </row>
    <row r="2666" spans="1:2">
      <c r="A2666" t="s">
        <v>8135</v>
      </c>
      <c r="B2666" t="s">
        <v>8136</v>
      </c>
    </row>
    <row r="2667" spans="1:2">
      <c r="A2667" t="s">
        <v>9030</v>
      </c>
      <c r="B2667" t="s">
        <v>9031</v>
      </c>
    </row>
    <row r="2668" spans="1:2">
      <c r="A2668" t="s">
        <v>11916</v>
      </c>
      <c r="B2668" t="s">
        <v>11917</v>
      </c>
    </row>
    <row r="2669" spans="1:2">
      <c r="A2669" t="s">
        <v>12916</v>
      </c>
      <c r="B2669" t="s">
        <v>12919</v>
      </c>
    </row>
    <row r="2670" spans="1:2">
      <c r="A2670" t="s">
        <v>9652</v>
      </c>
      <c r="B2670" t="s">
        <v>9654</v>
      </c>
    </row>
    <row r="2671" spans="1:2">
      <c r="A2671" t="s">
        <v>4981</v>
      </c>
      <c r="B2671" t="s">
        <v>4982</v>
      </c>
    </row>
    <row r="2672" spans="1:2">
      <c r="A2672" t="s">
        <v>10912</v>
      </c>
      <c r="B2672" t="s">
        <v>10913</v>
      </c>
    </row>
    <row r="2673" spans="1:2">
      <c r="A2673" t="s">
        <v>8135</v>
      </c>
      <c r="B2673" t="s">
        <v>8137</v>
      </c>
    </row>
    <row r="2674" spans="1:2">
      <c r="A2674" t="s">
        <v>6869</v>
      </c>
      <c r="B2674" t="s">
        <v>6870</v>
      </c>
    </row>
    <row r="2675" spans="1:2">
      <c r="A2675" t="s">
        <v>11816</v>
      </c>
      <c r="B2675" t="s">
        <v>11817</v>
      </c>
    </row>
    <row r="2676" spans="1:2">
      <c r="A2676" t="s">
        <v>11748</v>
      </c>
      <c r="B2676" t="s">
        <v>11749</v>
      </c>
    </row>
    <row r="2677" spans="1:2">
      <c r="A2677" t="s">
        <v>11180</v>
      </c>
      <c r="B2677" t="s">
        <v>11181</v>
      </c>
    </row>
    <row r="2678" spans="1:2">
      <c r="A2678" t="s">
        <v>11180</v>
      </c>
      <c r="B2678" t="s">
        <v>11181</v>
      </c>
    </row>
    <row r="2679" spans="1:2">
      <c r="A2679" t="s">
        <v>6452</v>
      </c>
      <c r="B2679" t="s">
        <v>6453</v>
      </c>
    </row>
    <row r="2680" spans="1:2">
      <c r="A2680" t="s">
        <v>6458</v>
      </c>
      <c r="B2680" t="s">
        <v>6459</v>
      </c>
    </row>
    <row r="2681" spans="1:2">
      <c r="A2681" t="s">
        <v>3999</v>
      </c>
      <c r="B2681" t="s">
        <v>4000</v>
      </c>
    </row>
    <row r="2682" spans="1:2">
      <c r="A2682" t="s">
        <v>4001</v>
      </c>
      <c r="B2682" t="s">
        <v>4002</v>
      </c>
    </row>
    <row r="2683" spans="1:2">
      <c r="A2683" t="s">
        <v>13333</v>
      </c>
      <c r="B2683" t="s">
        <v>13334</v>
      </c>
    </row>
    <row r="2684" spans="1:2">
      <c r="A2684" t="s">
        <v>9168</v>
      </c>
      <c r="B2684" t="s">
        <v>9169</v>
      </c>
    </row>
    <row r="2685" spans="1:2">
      <c r="A2685" t="s">
        <v>4450</v>
      </c>
      <c r="B2685" t="s">
        <v>14176</v>
      </c>
    </row>
    <row r="2686" spans="1:2">
      <c r="A2686" t="s">
        <v>12555</v>
      </c>
      <c r="B2686" t="s">
        <v>12556</v>
      </c>
    </row>
    <row r="2687" spans="1:2">
      <c r="A2687" t="s">
        <v>11768</v>
      </c>
      <c r="B2687" t="s">
        <v>11769</v>
      </c>
    </row>
    <row r="2688" spans="1:2">
      <c r="A2688" t="s">
        <v>6737</v>
      </c>
      <c r="B2688" t="s">
        <v>6738</v>
      </c>
    </row>
    <row r="2689" spans="1:2">
      <c r="A2689" t="s">
        <v>3451</v>
      </c>
      <c r="B2689" t="s">
        <v>3452</v>
      </c>
    </row>
    <row r="2690" spans="1:2">
      <c r="A2690" t="s">
        <v>7174</v>
      </c>
      <c r="B2690" t="s">
        <v>7175</v>
      </c>
    </row>
    <row r="2691" spans="1:2">
      <c r="A2691" t="s">
        <v>10762</v>
      </c>
      <c r="B2691" t="s">
        <v>10763</v>
      </c>
    </row>
    <row r="2692" spans="1:2">
      <c r="A2692" t="s">
        <v>10762</v>
      </c>
      <c r="B2692" t="s">
        <v>10763</v>
      </c>
    </row>
    <row r="2693" spans="1:2">
      <c r="A2693" t="s">
        <v>11752</v>
      </c>
      <c r="B2693" t="s">
        <v>11753</v>
      </c>
    </row>
    <row r="2694" spans="1:2">
      <c r="A2694" t="s">
        <v>10052</v>
      </c>
      <c r="B2694" t="s">
        <v>10053</v>
      </c>
    </row>
    <row r="2695" spans="1:2">
      <c r="A2695" t="s">
        <v>11878</v>
      </c>
      <c r="B2695" t="s">
        <v>11879</v>
      </c>
    </row>
    <row r="2696" spans="1:2">
      <c r="A2696" t="s">
        <v>10928</v>
      </c>
      <c r="B2696" t="s">
        <v>10929</v>
      </c>
    </row>
    <row r="2697" spans="1:2">
      <c r="A2697" t="s">
        <v>10932</v>
      </c>
      <c r="B2697" t="s">
        <v>10933</v>
      </c>
    </row>
    <row r="2698" spans="1:2">
      <c r="A2698" t="s">
        <v>10936</v>
      </c>
      <c r="B2698" t="s">
        <v>10937</v>
      </c>
    </row>
    <row r="2699" spans="1:2">
      <c r="A2699" t="s">
        <v>10938</v>
      </c>
      <c r="B2699" t="s">
        <v>10939</v>
      </c>
    </row>
    <row r="2700" spans="1:2">
      <c r="A2700" t="s">
        <v>5728</v>
      </c>
      <c r="B2700" t="s">
        <v>5729</v>
      </c>
    </row>
    <row r="2701" spans="1:2">
      <c r="A2701" t="s">
        <v>3945</v>
      </c>
      <c r="B2701" t="s">
        <v>3946</v>
      </c>
    </row>
    <row r="2702" spans="1:2">
      <c r="A2702" t="s">
        <v>8015</v>
      </c>
      <c r="B2702" t="s">
        <v>8017</v>
      </c>
    </row>
    <row r="2703" spans="1:2">
      <c r="A2703" t="s">
        <v>8015</v>
      </c>
      <c r="B2703" t="s">
        <v>8016</v>
      </c>
    </row>
    <row r="2704" spans="1:2">
      <c r="A2704" t="s">
        <v>11852</v>
      </c>
      <c r="B2704" t="s">
        <v>11853</v>
      </c>
    </row>
    <row r="2705" spans="1:2">
      <c r="A2705" t="s">
        <v>11127</v>
      </c>
      <c r="B2705" t="s">
        <v>11129</v>
      </c>
    </row>
    <row r="2706" spans="1:2">
      <c r="A2706" t="s">
        <v>11127</v>
      </c>
      <c r="B2706" t="s">
        <v>11128</v>
      </c>
    </row>
    <row r="2707" spans="1:2">
      <c r="A2707" t="s">
        <v>10536</v>
      </c>
      <c r="B2707" t="s">
        <v>10538</v>
      </c>
    </row>
    <row r="2708" spans="1:2">
      <c r="A2708" t="s">
        <v>3459</v>
      </c>
      <c r="B2708" t="s">
        <v>3460</v>
      </c>
    </row>
    <row r="2709" spans="1:2">
      <c r="A2709" t="s">
        <v>7548</v>
      </c>
      <c r="B2709" t="s">
        <v>7550</v>
      </c>
    </row>
    <row r="2710" spans="1:2">
      <c r="A2710" t="s">
        <v>12900</v>
      </c>
      <c r="B2710" t="s">
        <v>12901</v>
      </c>
    </row>
    <row r="2711" spans="1:2">
      <c r="A2711" t="s">
        <v>9050</v>
      </c>
      <c r="B2711" t="s">
        <v>9051</v>
      </c>
    </row>
    <row r="2712" spans="1:2">
      <c r="A2712" t="s">
        <v>6486</v>
      </c>
      <c r="B2712" t="s">
        <v>6487</v>
      </c>
    </row>
    <row r="2713" spans="1:2">
      <c r="A2713" t="s">
        <v>4514</v>
      </c>
      <c r="B2713" t="s">
        <v>4515</v>
      </c>
    </row>
    <row r="2714" spans="1:2">
      <c r="A2714" t="s">
        <v>9285</v>
      </c>
      <c r="B2714" t="s">
        <v>9286</v>
      </c>
    </row>
    <row r="2715" spans="1:2">
      <c r="A2715" t="s">
        <v>3973</v>
      </c>
      <c r="B2715" t="s">
        <v>3974</v>
      </c>
    </row>
    <row r="2716" spans="1:2">
      <c r="A2716" t="s">
        <v>6510</v>
      </c>
      <c r="B2716" t="s">
        <v>6511</v>
      </c>
    </row>
    <row r="2717" spans="1:2">
      <c r="A2717" t="s">
        <v>3971</v>
      </c>
      <c r="B2717" t="s">
        <v>3972</v>
      </c>
    </row>
    <row r="2718" spans="1:2">
      <c r="A2718" t="s">
        <v>6482</v>
      </c>
      <c r="B2718" t="s">
        <v>6483</v>
      </c>
    </row>
    <row r="2719" spans="1:2">
      <c r="A2719" t="s">
        <v>4016</v>
      </c>
      <c r="B2719" t="s">
        <v>4017</v>
      </c>
    </row>
    <row r="2720" spans="1:2">
      <c r="A2720" t="s">
        <v>12319</v>
      </c>
      <c r="B2720" t="s">
        <v>12321</v>
      </c>
    </row>
    <row r="2721" spans="1:2">
      <c r="A2721" t="s">
        <v>11666</v>
      </c>
      <c r="B2721" t="s">
        <v>11667</v>
      </c>
    </row>
    <row r="2722" spans="1:2">
      <c r="A2722" t="s">
        <v>12285</v>
      </c>
      <c r="B2722" t="s">
        <v>12286</v>
      </c>
    </row>
    <row r="2723" spans="1:2">
      <c r="A2723" t="s">
        <v>7832</v>
      </c>
      <c r="B2723" t="s">
        <v>7834</v>
      </c>
    </row>
    <row r="2724" spans="1:2">
      <c r="A2724" t="s">
        <v>7832</v>
      </c>
      <c r="B2724" t="s">
        <v>7833</v>
      </c>
    </row>
    <row r="2725" spans="1:2">
      <c r="A2725" t="s">
        <v>14090</v>
      </c>
      <c r="B2725" t="s">
        <v>14183</v>
      </c>
    </row>
    <row r="2726" spans="1:2">
      <c r="A2726" t="s">
        <v>14107</v>
      </c>
      <c r="B2726" t="s">
        <v>5009</v>
      </c>
    </row>
    <row r="2727" spans="1:2">
      <c r="A2727" t="s">
        <v>11818</v>
      </c>
      <c r="B2727" t="s">
        <v>11819</v>
      </c>
    </row>
    <row r="2728" spans="1:2">
      <c r="A2728" t="s">
        <v>11504</v>
      </c>
      <c r="B2728" t="s">
        <v>11505</v>
      </c>
    </row>
    <row r="2729" spans="1:2">
      <c r="A2729" t="s">
        <v>6757</v>
      </c>
      <c r="B2729" t="s">
        <v>6758</v>
      </c>
    </row>
    <row r="2730" spans="1:2">
      <c r="A2730" t="s">
        <v>8642</v>
      </c>
      <c r="B2730" t="s">
        <v>8643</v>
      </c>
    </row>
    <row r="2731" spans="1:2">
      <c r="A2731" t="s">
        <v>10977</v>
      </c>
      <c r="B2731" t="s">
        <v>10979</v>
      </c>
    </row>
    <row r="2732" spans="1:2">
      <c r="A2732" t="s">
        <v>10977</v>
      </c>
      <c r="B2732" t="s">
        <v>10978</v>
      </c>
    </row>
    <row r="2733" spans="1:2">
      <c r="A2733" t="s">
        <v>11182</v>
      </c>
      <c r="B2733" t="s">
        <v>11183</v>
      </c>
    </row>
    <row r="2734" spans="1:2">
      <c r="A2734" t="s">
        <v>11182</v>
      </c>
      <c r="B2734" t="s">
        <v>11184</v>
      </c>
    </row>
    <row r="2735" spans="1:2">
      <c r="A2735" t="s">
        <v>9184</v>
      </c>
      <c r="B2735" t="s">
        <v>9185</v>
      </c>
    </row>
    <row r="2736" spans="1:2">
      <c r="A2736" t="s">
        <v>8352</v>
      </c>
      <c r="B2736" t="s">
        <v>8353</v>
      </c>
    </row>
    <row r="2737" spans="1:2">
      <c r="A2737" t="s">
        <v>8644</v>
      </c>
      <c r="B2737" t="s">
        <v>8645</v>
      </c>
    </row>
    <row r="2738" spans="1:2">
      <c r="A2738" t="s">
        <v>6598</v>
      </c>
      <c r="B2738" t="s">
        <v>14221</v>
      </c>
    </row>
    <row r="2739" spans="1:2">
      <c r="A2739" t="s">
        <v>9146</v>
      </c>
      <c r="B2739" t="s">
        <v>9147</v>
      </c>
    </row>
    <row r="2740" spans="1:2">
      <c r="A2740" t="s">
        <v>9267</v>
      </c>
      <c r="B2740" t="s">
        <v>9268</v>
      </c>
    </row>
    <row r="2741" spans="1:2">
      <c r="A2741" t="s">
        <v>11704</v>
      </c>
      <c r="B2741" t="s">
        <v>11705</v>
      </c>
    </row>
    <row r="2742" spans="1:2">
      <c r="A2742" t="s">
        <v>4939</v>
      </c>
      <c r="B2742" t="s">
        <v>4940</v>
      </c>
    </row>
    <row r="2743" spans="1:2">
      <c r="A2743" t="s">
        <v>7841</v>
      </c>
      <c r="B2743" t="s">
        <v>7842</v>
      </c>
    </row>
    <row r="2744" spans="1:2">
      <c r="A2744" t="s">
        <v>7841</v>
      </c>
      <c r="B2744" t="s">
        <v>7843</v>
      </c>
    </row>
    <row r="2745" spans="1:2">
      <c r="A2745" t="s">
        <v>7829</v>
      </c>
      <c r="B2745" t="s">
        <v>7831</v>
      </c>
    </row>
    <row r="2746" spans="1:2">
      <c r="A2746" t="s">
        <v>7829</v>
      </c>
      <c r="B2746" t="s">
        <v>7830</v>
      </c>
    </row>
    <row r="2747" spans="1:2">
      <c r="A2747" t="s">
        <v>7838</v>
      </c>
      <c r="B2747" t="s">
        <v>7840</v>
      </c>
    </row>
    <row r="2748" spans="1:2">
      <c r="A2748" t="s">
        <v>7838</v>
      </c>
      <c r="B2748" t="s">
        <v>7839</v>
      </c>
    </row>
    <row r="2749" spans="1:2">
      <c r="A2749" t="s">
        <v>11435</v>
      </c>
      <c r="B2749" t="s">
        <v>11436</v>
      </c>
    </row>
    <row r="2750" spans="1:2">
      <c r="A2750" t="s">
        <v>11770</v>
      </c>
      <c r="B2750" t="s">
        <v>11771</v>
      </c>
    </row>
    <row r="2751" spans="1:2">
      <c r="A2751" t="s">
        <v>12204</v>
      </c>
      <c r="B2751" t="s">
        <v>12205</v>
      </c>
    </row>
    <row r="2752" spans="1:2">
      <c r="A2752" t="s">
        <v>9269</v>
      </c>
      <c r="B2752" t="s">
        <v>9270</v>
      </c>
    </row>
    <row r="2753" spans="1:2">
      <c r="A2753" t="s">
        <v>8564</v>
      </c>
      <c r="B2753" t="s">
        <v>8565</v>
      </c>
    </row>
    <row r="2754" spans="1:2">
      <c r="A2754" t="s">
        <v>3479</v>
      </c>
      <c r="B2754" t="s">
        <v>3480</v>
      </c>
    </row>
    <row r="2755" spans="1:2">
      <c r="A2755" t="s">
        <v>12312</v>
      </c>
      <c r="B2755" t="s">
        <v>12313</v>
      </c>
    </row>
    <row r="2756" spans="1:2">
      <c r="A2756" t="s">
        <v>10648</v>
      </c>
      <c r="B2756" t="s">
        <v>10649</v>
      </c>
    </row>
    <row r="2757" spans="1:2">
      <c r="A2757" t="s">
        <v>3453</v>
      </c>
      <c r="B2757" t="s">
        <v>3454</v>
      </c>
    </row>
    <row r="2758" spans="1:2">
      <c r="A2758" t="s">
        <v>8504</v>
      </c>
      <c r="B2758" t="s">
        <v>8505</v>
      </c>
    </row>
    <row r="2759" spans="1:2">
      <c r="A2759" t="s">
        <v>7638</v>
      </c>
      <c r="B2759" t="s">
        <v>7639</v>
      </c>
    </row>
    <row r="2760" spans="1:2">
      <c r="A2760" t="s">
        <v>9240</v>
      </c>
      <c r="B2760" t="s">
        <v>9241</v>
      </c>
    </row>
    <row r="2761" spans="1:2">
      <c r="A2761" t="s">
        <v>12859</v>
      </c>
      <c r="B2761" t="s">
        <v>12860</v>
      </c>
    </row>
    <row r="2762" spans="1:2">
      <c r="A2762" t="s">
        <v>10201</v>
      </c>
      <c r="B2762" t="s">
        <v>10202</v>
      </c>
    </row>
    <row r="2763" spans="1:2">
      <c r="A2763" t="s">
        <v>3397</v>
      </c>
      <c r="B2763" t="s">
        <v>3398</v>
      </c>
    </row>
    <row r="2764" spans="1:2">
      <c r="A2764" t="s">
        <v>3397</v>
      </c>
      <c r="B2764" t="s">
        <v>3398</v>
      </c>
    </row>
    <row r="2765" spans="1:2">
      <c r="A2765" t="s">
        <v>3363</v>
      </c>
      <c r="B2765" t="s">
        <v>3364</v>
      </c>
    </row>
    <row r="2766" spans="1:2">
      <c r="A2766" t="s">
        <v>3363</v>
      </c>
      <c r="B2766" t="s">
        <v>3364</v>
      </c>
    </row>
    <row r="2767" spans="1:2">
      <c r="A2767" t="s">
        <v>9836</v>
      </c>
      <c r="B2767" t="s">
        <v>9837</v>
      </c>
    </row>
    <row r="2768" spans="1:2">
      <c r="A2768" t="s">
        <v>11772</v>
      </c>
      <c r="B2768" t="s">
        <v>11773</v>
      </c>
    </row>
    <row r="2769" spans="1:2">
      <c r="A2769" t="s">
        <v>8354</v>
      </c>
      <c r="B2769" t="s">
        <v>8355</v>
      </c>
    </row>
    <row r="2770" spans="1:2">
      <c r="A2770" t="s">
        <v>3731</v>
      </c>
      <c r="B2770" t="s">
        <v>3732</v>
      </c>
    </row>
    <row r="2771" spans="1:2">
      <c r="A2771" t="s">
        <v>11100</v>
      </c>
      <c r="B2771" t="s">
        <v>11101</v>
      </c>
    </row>
    <row r="2772" spans="1:2">
      <c r="A2772" t="s">
        <v>11100</v>
      </c>
      <c r="B2772" t="s">
        <v>11102</v>
      </c>
    </row>
    <row r="2773" spans="1:2">
      <c r="A2773" t="s">
        <v>3889</v>
      </c>
      <c r="B2773" t="s">
        <v>3890</v>
      </c>
    </row>
    <row r="2774" spans="1:2">
      <c r="A2774" t="s">
        <v>11037</v>
      </c>
      <c r="B2774" t="s">
        <v>11038</v>
      </c>
    </row>
    <row r="2775" spans="1:2">
      <c r="A2775" t="s">
        <v>11037</v>
      </c>
      <c r="B2775" t="s">
        <v>11039</v>
      </c>
    </row>
    <row r="2776" spans="1:2">
      <c r="A2776" t="s">
        <v>8208</v>
      </c>
      <c r="B2776" t="s">
        <v>8209</v>
      </c>
    </row>
    <row r="2777" spans="1:2">
      <c r="A2777" t="s">
        <v>8208</v>
      </c>
      <c r="B2777" t="s">
        <v>8210</v>
      </c>
    </row>
    <row r="2778" spans="1:2">
      <c r="A2778" t="s">
        <v>8208</v>
      </c>
      <c r="B2778" t="s">
        <v>8211</v>
      </c>
    </row>
    <row r="2779" spans="1:2">
      <c r="A2779" t="s">
        <v>3839</v>
      </c>
      <c r="B2779" t="s">
        <v>3840</v>
      </c>
    </row>
    <row r="2780" spans="1:2">
      <c r="A2780" t="s">
        <v>12681</v>
      </c>
      <c r="B2780" t="s">
        <v>12683</v>
      </c>
    </row>
    <row r="2781" spans="1:2">
      <c r="A2781" t="s">
        <v>12725</v>
      </c>
      <c r="B2781" t="s">
        <v>12727</v>
      </c>
    </row>
    <row r="2782" spans="1:2">
      <c r="A2782" t="s">
        <v>10282</v>
      </c>
      <c r="B2782" t="s">
        <v>10285</v>
      </c>
    </row>
    <row r="2783" spans="1:2">
      <c r="A2783" t="s">
        <v>12471</v>
      </c>
      <c r="B2783" t="s">
        <v>12472</v>
      </c>
    </row>
    <row r="2784" spans="1:2">
      <c r="A2784" t="s">
        <v>4963</v>
      </c>
      <c r="B2784" t="s">
        <v>4964</v>
      </c>
    </row>
    <row r="2785" spans="1:2">
      <c r="A2785" t="s">
        <v>11774</v>
      </c>
      <c r="B2785" t="s">
        <v>11775</v>
      </c>
    </row>
    <row r="2786" spans="1:2">
      <c r="A2786" t="s">
        <v>6432</v>
      </c>
      <c r="B2786" t="s">
        <v>6433</v>
      </c>
    </row>
    <row r="2787" spans="1:2">
      <c r="A2787" t="s">
        <v>9114</v>
      </c>
      <c r="B2787" t="s">
        <v>9115</v>
      </c>
    </row>
    <row r="2788" spans="1:2">
      <c r="A2788" t="s">
        <v>9114</v>
      </c>
      <c r="B2788" t="s">
        <v>9115</v>
      </c>
    </row>
    <row r="2789" spans="1:2">
      <c r="A2789" t="s">
        <v>7681</v>
      </c>
      <c r="B2789" t="s">
        <v>7682</v>
      </c>
    </row>
    <row r="2790" spans="1:2">
      <c r="A2790" t="s">
        <v>14077</v>
      </c>
      <c r="B2790" t="s">
        <v>14164</v>
      </c>
    </row>
    <row r="2791" spans="1:2">
      <c r="A2791" t="s">
        <v>3504</v>
      </c>
      <c r="B2791" t="s">
        <v>3505</v>
      </c>
    </row>
    <row r="2792" spans="1:2">
      <c r="A2792" t="s">
        <v>3500</v>
      </c>
      <c r="B2792" t="s">
        <v>3501</v>
      </c>
    </row>
    <row r="2793" spans="1:2">
      <c r="A2793" t="s">
        <v>9934</v>
      </c>
      <c r="B2793" t="s">
        <v>9935</v>
      </c>
    </row>
    <row r="2794" spans="1:2">
      <c r="A2794" t="s">
        <v>13458</v>
      </c>
      <c r="B2794" t="s">
        <v>13460</v>
      </c>
    </row>
    <row r="2795" spans="1:2">
      <c r="A2795" t="s">
        <v>13458</v>
      </c>
      <c r="B2795" t="s">
        <v>13460</v>
      </c>
    </row>
    <row r="2796" spans="1:2">
      <c r="A2796" t="s">
        <v>13458</v>
      </c>
      <c r="B2796" t="s">
        <v>13464</v>
      </c>
    </row>
    <row r="2797" spans="1:2">
      <c r="A2797" t="s">
        <v>13458</v>
      </c>
      <c r="B2797" t="s">
        <v>13464</v>
      </c>
    </row>
    <row r="2798" spans="1:2">
      <c r="A2798" t="s">
        <v>13458</v>
      </c>
      <c r="B2798" t="s">
        <v>13465</v>
      </c>
    </row>
    <row r="2799" spans="1:2">
      <c r="A2799" t="s">
        <v>13458</v>
      </c>
      <c r="B2799" t="s">
        <v>13461</v>
      </c>
    </row>
    <row r="2800" spans="1:2">
      <c r="A2800" t="s">
        <v>13458</v>
      </c>
      <c r="B2800" t="s">
        <v>13461</v>
      </c>
    </row>
    <row r="2801" spans="1:2">
      <c r="A2801" t="s">
        <v>12844</v>
      </c>
      <c r="B2801" t="s">
        <v>12845</v>
      </c>
    </row>
    <row r="2802" spans="1:2">
      <c r="A2802" t="s">
        <v>4350</v>
      </c>
      <c r="B2802" t="s">
        <v>4351</v>
      </c>
    </row>
    <row r="2803" spans="1:2">
      <c r="A2803" t="s">
        <v>14078</v>
      </c>
      <c r="B2803" t="s">
        <v>14165</v>
      </c>
    </row>
    <row r="2804" spans="1:2">
      <c r="A2804" t="s">
        <v>12807</v>
      </c>
      <c r="B2804" t="s">
        <v>12808</v>
      </c>
    </row>
    <row r="2805" spans="1:2">
      <c r="A2805" t="s">
        <v>12975</v>
      </c>
      <c r="B2805" t="s">
        <v>12974</v>
      </c>
    </row>
    <row r="2806" spans="1:2">
      <c r="A2806" t="s">
        <v>12967</v>
      </c>
      <c r="B2806" t="s">
        <v>12968</v>
      </c>
    </row>
    <row r="2807" spans="1:2">
      <c r="A2807" t="s">
        <v>12772</v>
      </c>
      <c r="B2807" t="s">
        <v>12773</v>
      </c>
    </row>
    <row r="2808" spans="1:2">
      <c r="A2808" t="s">
        <v>12758</v>
      </c>
      <c r="B2808" t="s">
        <v>12759</v>
      </c>
    </row>
    <row r="2809" spans="1:2">
      <c r="A2809" t="s">
        <v>5657</v>
      </c>
      <c r="B2809" t="s">
        <v>5659</v>
      </c>
    </row>
    <row r="2810" spans="1:2">
      <c r="A2810" t="s">
        <v>5657</v>
      </c>
      <c r="B2810" t="s">
        <v>5658</v>
      </c>
    </row>
    <row r="2811" spans="1:2">
      <c r="A2811" t="s">
        <v>7575</v>
      </c>
      <c r="B2811" t="s">
        <v>7576</v>
      </c>
    </row>
    <row r="2812" spans="1:2">
      <c r="A2812" t="s">
        <v>7575</v>
      </c>
      <c r="B2812" t="s">
        <v>7577</v>
      </c>
    </row>
    <row r="2813" spans="1:2">
      <c r="A2813" t="s">
        <v>4084</v>
      </c>
      <c r="B2813" t="s">
        <v>4085</v>
      </c>
    </row>
    <row r="2814" spans="1:2">
      <c r="A2814" t="s">
        <v>7966</v>
      </c>
      <c r="B2814" t="s">
        <v>7967</v>
      </c>
    </row>
    <row r="2815" spans="1:2">
      <c r="A2815" t="s">
        <v>7966</v>
      </c>
      <c r="B2815" t="s">
        <v>7969</v>
      </c>
    </row>
    <row r="2816" spans="1:2">
      <c r="A2816" t="s">
        <v>5216</v>
      </c>
      <c r="B2816" t="s">
        <v>5217</v>
      </c>
    </row>
    <row r="2817" spans="1:2">
      <c r="A2817" t="s">
        <v>4629</v>
      </c>
      <c r="B2817" t="s">
        <v>14178</v>
      </c>
    </row>
    <row r="2818" spans="1:2">
      <c r="A2818" t="s">
        <v>8920</v>
      </c>
      <c r="B2818" t="s">
        <v>8921</v>
      </c>
    </row>
    <row r="2819" spans="1:2">
      <c r="A2819" t="s">
        <v>8944</v>
      </c>
      <c r="B2819" t="s">
        <v>8945</v>
      </c>
    </row>
    <row r="2820" spans="1:2">
      <c r="A2820" t="s">
        <v>11335</v>
      </c>
      <c r="B2820" t="s">
        <v>11337</v>
      </c>
    </row>
    <row r="2821" spans="1:2">
      <c r="A2821" t="s">
        <v>11335</v>
      </c>
      <c r="B2821" t="s">
        <v>11337</v>
      </c>
    </row>
    <row r="2822" spans="1:2">
      <c r="A2822" t="s">
        <v>8922</v>
      </c>
      <c r="B2822" t="s">
        <v>8923</v>
      </c>
    </row>
    <row r="2823" spans="1:2">
      <c r="A2823" t="s">
        <v>4726</v>
      </c>
      <c r="B2823" t="s">
        <v>4727</v>
      </c>
    </row>
    <row r="2824" spans="1:2">
      <c r="A2824" t="s">
        <v>4811</v>
      </c>
      <c r="B2824" t="s">
        <v>4812</v>
      </c>
    </row>
    <row r="2825" spans="1:2">
      <c r="A2825" t="s">
        <v>10234</v>
      </c>
      <c r="B2825" t="s">
        <v>10235</v>
      </c>
    </row>
    <row r="2826" spans="1:2">
      <c r="A2826" t="s">
        <v>10234</v>
      </c>
      <c r="B2826" t="s">
        <v>10235</v>
      </c>
    </row>
    <row r="2827" spans="1:2">
      <c r="A2827" t="s">
        <v>12031</v>
      </c>
      <c r="B2827" t="s">
        <v>10235</v>
      </c>
    </row>
    <row r="2828" spans="1:2">
      <c r="A2828" t="s">
        <v>12393</v>
      </c>
      <c r="B2828" t="s">
        <v>12394</v>
      </c>
    </row>
    <row r="2829" spans="1:2">
      <c r="A2829" t="s">
        <v>3329</v>
      </c>
      <c r="B2829" t="s">
        <v>3330</v>
      </c>
    </row>
    <row r="2830" spans="1:2">
      <c r="A2830" t="s">
        <v>3530</v>
      </c>
      <c r="B2830" t="s">
        <v>3531</v>
      </c>
    </row>
    <row r="2831" spans="1:2">
      <c r="A2831" t="s">
        <v>4174</v>
      </c>
      <c r="B2831" t="s">
        <v>4175</v>
      </c>
    </row>
    <row r="2832" spans="1:2">
      <c r="A2832" t="s">
        <v>6692</v>
      </c>
      <c r="B2832" t="s">
        <v>4175</v>
      </c>
    </row>
    <row r="2833" spans="1:2">
      <c r="A2833" t="s">
        <v>12023</v>
      </c>
      <c r="B2833" t="s">
        <v>4175</v>
      </c>
    </row>
    <row r="2834" spans="1:2">
      <c r="A2834" t="s">
        <v>14142</v>
      </c>
      <c r="B2834" t="s">
        <v>13576</v>
      </c>
    </row>
    <row r="2835" spans="1:2">
      <c r="A2835" t="s">
        <v>5797</v>
      </c>
      <c r="B2835" t="s">
        <v>14213</v>
      </c>
    </row>
    <row r="2836" spans="1:2">
      <c r="A2836" t="s">
        <v>3516</v>
      </c>
      <c r="B2836" t="s">
        <v>3517</v>
      </c>
    </row>
    <row r="2837" spans="1:2">
      <c r="A2837" t="s">
        <v>5486</v>
      </c>
      <c r="B2837" t="s">
        <v>3517</v>
      </c>
    </row>
    <row r="2838" spans="1:2">
      <c r="A2838" t="s">
        <v>5487</v>
      </c>
      <c r="B2838" t="s">
        <v>3517</v>
      </c>
    </row>
    <row r="2839" spans="1:2">
      <c r="A2839" t="s">
        <v>11300</v>
      </c>
      <c r="B2839" t="s">
        <v>11303</v>
      </c>
    </row>
    <row r="2840" spans="1:2">
      <c r="A2840" t="s">
        <v>5218</v>
      </c>
      <c r="B2840" t="s">
        <v>5219</v>
      </c>
    </row>
    <row r="2841" spans="1:2">
      <c r="A2841" t="s">
        <v>8942</v>
      </c>
      <c r="B2841" t="s">
        <v>8943</v>
      </c>
    </row>
    <row r="2842" spans="1:2">
      <c r="A2842" t="s">
        <v>7251</v>
      </c>
      <c r="B2842" t="s">
        <v>7252</v>
      </c>
    </row>
    <row r="2843" spans="1:2">
      <c r="A2843" t="s">
        <v>10343</v>
      </c>
      <c r="B2843" t="s">
        <v>10344</v>
      </c>
    </row>
    <row r="2844" spans="1:2">
      <c r="A2844" t="s">
        <v>12040</v>
      </c>
      <c r="B2844" t="s">
        <v>12041</v>
      </c>
    </row>
    <row r="2845" spans="1:2">
      <c r="A2845" t="s">
        <v>10343</v>
      </c>
      <c r="B2845" t="s">
        <v>10345</v>
      </c>
    </row>
    <row r="2846" spans="1:2">
      <c r="A2846" t="s">
        <v>5170</v>
      </c>
      <c r="B2846" t="s">
        <v>5171</v>
      </c>
    </row>
    <row r="2847" spans="1:2">
      <c r="A2847" t="s">
        <v>9650</v>
      </c>
      <c r="B2847" t="s">
        <v>9651</v>
      </c>
    </row>
    <row r="2848" spans="1:2">
      <c r="A2848" t="s">
        <v>5374</v>
      </c>
      <c r="B2848" t="s">
        <v>5375</v>
      </c>
    </row>
    <row r="2849" spans="1:2">
      <c r="A2849" t="s">
        <v>5376</v>
      </c>
      <c r="B2849" t="s">
        <v>5377</v>
      </c>
    </row>
    <row r="2850" spans="1:2">
      <c r="A2850" t="s">
        <v>8792</v>
      </c>
      <c r="B2850" t="s">
        <v>8793</v>
      </c>
    </row>
    <row r="2851" spans="1:2">
      <c r="A2851" t="s">
        <v>8788</v>
      </c>
      <c r="B2851" t="s">
        <v>8789</v>
      </c>
    </row>
    <row r="2852" spans="1:2">
      <c r="A2852" t="s">
        <v>6484</v>
      </c>
      <c r="B2852" t="s">
        <v>6485</v>
      </c>
    </row>
    <row r="2853" spans="1:2">
      <c r="A2853" t="s">
        <v>6493</v>
      </c>
      <c r="B2853" t="s">
        <v>6485</v>
      </c>
    </row>
    <row r="2854" spans="1:2">
      <c r="A2854" t="s">
        <v>8085</v>
      </c>
      <c r="B2854" t="s">
        <v>8086</v>
      </c>
    </row>
    <row r="2855" spans="1:2">
      <c r="A2855" t="s">
        <v>12108</v>
      </c>
      <c r="B2855" t="s">
        <v>12109</v>
      </c>
    </row>
    <row r="2856" spans="1:2">
      <c r="A2856" t="s">
        <v>3616</v>
      </c>
      <c r="B2856" t="s">
        <v>3617</v>
      </c>
    </row>
    <row r="2857" spans="1:2">
      <c r="A2857" t="s">
        <v>4601</v>
      </c>
      <c r="B2857" t="s">
        <v>4602</v>
      </c>
    </row>
    <row r="2858" spans="1:2">
      <c r="A2858" t="s">
        <v>11335</v>
      </c>
      <c r="B2858" t="s">
        <v>11336</v>
      </c>
    </row>
    <row r="2859" spans="1:2">
      <c r="A2859" t="s">
        <v>9120</v>
      </c>
      <c r="B2859" t="s">
        <v>9121</v>
      </c>
    </row>
    <row r="2860" spans="1:2">
      <c r="A2860" t="s">
        <v>9120</v>
      </c>
      <c r="B2860" t="s">
        <v>9121</v>
      </c>
    </row>
    <row r="2861" spans="1:2">
      <c r="A2861" t="s">
        <v>3365</v>
      </c>
      <c r="B2861" t="s">
        <v>3366</v>
      </c>
    </row>
    <row r="2862" spans="1:2">
      <c r="A2862" t="s">
        <v>3365</v>
      </c>
      <c r="B2862" t="s">
        <v>3366</v>
      </c>
    </row>
    <row r="2863" spans="1:2">
      <c r="A2863" t="s">
        <v>5220</v>
      </c>
      <c r="B2863" t="s">
        <v>5221</v>
      </c>
    </row>
    <row r="2864" spans="1:2">
      <c r="A2864" t="s">
        <v>9878</v>
      </c>
      <c r="B2864" t="s">
        <v>9879</v>
      </c>
    </row>
    <row r="2865" spans="1:2">
      <c r="A2865" t="s">
        <v>10582</v>
      </c>
      <c r="B2865" t="s">
        <v>10583</v>
      </c>
    </row>
    <row r="2866" spans="1:2">
      <c r="A2866" t="s">
        <v>10582</v>
      </c>
      <c r="B2866" t="s">
        <v>10583</v>
      </c>
    </row>
    <row r="2867" spans="1:2">
      <c r="A2867" t="s">
        <v>4603</v>
      </c>
      <c r="B2867" t="s">
        <v>4604</v>
      </c>
    </row>
    <row r="2868" spans="1:2">
      <c r="A2868" t="s">
        <v>13430</v>
      </c>
      <c r="B2868" t="s">
        <v>13431</v>
      </c>
    </row>
    <row r="2869" spans="1:2">
      <c r="A2869" t="s">
        <v>13325</v>
      </c>
      <c r="B2869" t="s">
        <v>13326</v>
      </c>
    </row>
    <row r="2870" spans="1:2">
      <c r="A2870" t="s">
        <v>6992</v>
      </c>
      <c r="B2870" t="s">
        <v>6994</v>
      </c>
    </row>
    <row r="2871" spans="1:2">
      <c r="A2871" t="s">
        <v>7683</v>
      </c>
      <c r="B2871" t="s">
        <v>7684</v>
      </c>
    </row>
    <row r="2872" spans="1:2">
      <c r="A2872" t="s">
        <v>12011</v>
      </c>
      <c r="B2872" t="s">
        <v>12012</v>
      </c>
    </row>
    <row r="2873" spans="1:2">
      <c r="A2873" t="s">
        <v>7077</v>
      </c>
      <c r="B2873" t="s">
        <v>7078</v>
      </c>
    </row>
    <row r="2874" spans="1:2">
      <c r="A2874" t="s">
        <v>3777</v>
      </c>
      <c r="B2874" t="s">
        <v>3778</v>
      </c>
    </row>
    <row r="2875" spans="1:2">
      <c r="A2875" t="s">
        <v>10560</v>
      </c>
      <c r="B2875" t="s">
        <v>10562</v>
      </c>
    </row>
    <row r="2876" spans="1:2">
      <c r="A2876" t="s">
        <v>3895</v>
      </c>
      <c r="B2876" t="s">
        <v>3896</v>
      </c>
    </row>
    <row r="2877" spans="1:2">
      <c r="A2877" t="s">
        <v>13311</v>
      </c>
      <c r="B2877" t="s">
        <v>13312</v>
      </c>
    </row>
    <row r="2878" spans="1:2">
      <c r="A2878" t="s">
        <v>10433</v>
      </c>
      <c r="B2878" t="s">
        <v>10434</v>
      </c>
    </row>
    <row r="2879" spans="1:2">
      <c r="A2879" t="s">
        <v>10224</v>
      </c>
      <c r="B2879" t="s">
        <v>10225</v>
      </c>
    </row>
    <row r="2880" spans="1:2">
      <c r="A2880" t="s">
        <v>10224</v>
      </c>
      <c r="B2880" t="s">
        <v>10225</v>
      </c>
    </row>
    <row r="2881" spans="1:2">
      <c r="A2881" t="s">
        <v>6227</v>
      </c>
      <c r="B2881" t="s">
        <v>6228</v>
      </c>
    </row>
    <row r="2882" spans="1:2">
      <c r="A2882" t="s">
        <v>10224</v>
      </c>
      <c r="B2882" t="s">
        <v>10226</v>
      </c>
    </row>
    <row r="2883" spans="1:2">
      <c r="A2883" t="s">
        <v>12180</v>
      </c>
      <c r="B2883" t="s">
        <v>12181</v>
      </c>
    </row>
    <row r="2884" spans="1:2">
      <c r="A2884" t="s">
        <v>12208</v>
      </c>
      <c r="B2884" t="s">
        <v>12209</v>
      </c>
    </row>
    <row r="2885" spans="1:2">
      <c r="A2885" t="s">
        <v>6944</v>
      </c>
      <c r="B2885" t="s">
        <v>6945</v>
      </c>
    </row>
    <row r="2886" spans="1:2">
      <c r="A2886" t="s">
        <v>7685</v>
      </c>
      <c r="B2886" t="s">
        <v>7686</v>
      </c>
    </row>
    <row r="2887" spans="1:2">
      <c r="A2887" t="s">
        <v>12918</v>
      </c>
      <c r="B2887" t="s">
        <v>12921</v>
      </c>
    </row>
    <row r="2888" spans="1:2">
      <c r="A2888" t="s">
        <v>10531</v>
      </c>
      <c r="B2888" t="s">
        <v>10532</v>
      </c>
    </row>
    <row r="2889" spans="1:2">
      <c r="A2889" t="s">
        <v>10542</v>
      </c>
      <c r="B2889" t="s">
        <v>10543</v>
      </c>
    </row>
    <row r="2890" spans="1:2">
      <c r="A2890" t="s">
        <v>6297</v>
      </c>
      <c r="B2890" t="s">
        <v>6298</v>
      </c>
    </row>
    <row r="2891" spans="1:2">
      <c r="A2891" t="s">
        <v>5869</v>
      </c>
      <c r="B2891" t="s">
        <v>5870</v>
      </c>
    </row>
    <row r="2892" spans="1:2">
      <c r="A2892" t="s">
        <v>5642</v>
      </c>
      <c r="B2892" t="s">
        <v>5644</v>
      </c>
    </row>
    <row r="2893" spans="1:2">
      <c r="A2893" t="s">
        <v>13287</v>
      </c>
      <c r="B2893" t="s">
        <v>13288</v>
      </c>
    </row>
    <row r="2894" spans="1:2">
      <c r="A2894" t="s">
        <v>13251</v>
      </c>
      <c r="B2894" t="s">
        <v>13252</v>
      </c>
    </row>
    <row r="2895" spans="1:2">
      <c r="A2895" t="s">
        <v>7010</v>
      </c>
      <c r="B2895" t="s">
        <v>7011</v>
      </c>
    </row>
    <row r="2896" spans="1:2">
      <c r="A2896" t="s">
        <v>7010</v>
      </c>
      <c r="B2896" t="s">
        <v>7011</v>
      </c>
    </row>
    <row r="2897" spans="1:2">
      <c r="A2897" t="s">
        <v>5684</v>
      </c>
      <c r="B2897" t="s">
        <v>5685</v>
      </c>
    </row>
    <row r="2898" spans="1:2">
      <c r="A2898" t="s">
        <v>5684</v>
      </c>
      <c r="B2898" t="s">
        <v>5686</v>
      </c>
    </row>
    <row r="2899" spans="1:2">
      <c r="A2899" t="s">
        <v>7472</v>
      </c>
      <c r="B2899" t="s">
        <v>7473</v>
      </c>
    </row>
    <row r="2900" spans="1:2">
      <c r="A2900" t="s">
        <v>13198</v>
      </c>
      <c r="B2900" t="s">
        <v>13199</v>
      </c>
    </row>
    <row r="2901" spans="1:2">
      <c r="A2901" t="s">
        <v>8798</v>
      </c>
      <c r="B2901" t="s">
        <v>8799</v>
      </c>
    </row>
    <row r="2902" spans="1:2">
      <c r="A2902" t="s">
        <v>12361</v>
      </c>
      <c r="B2902" t="s">
        <v>12362</v>
      </c>
    </row>
    <row r="2903" spans="1:2">
      <c r="A2903" t="s">
        <v>11300</v>
      </c>
      <c r="B2903" t="s">
        <v>11302</v>
      </c>
    </row>
    <row r="2904" spans="1:2">
      <c r="A2904" t="s">
        <v>4885</v>
      </c>
      <c r="B2904" t="s">
        <v>4886</v>
      </c>
    </row>
    <row r="2905" spans="1:2">
      <c r="A2905" t="s">
        <v>4885</v>
      </c>
      <c r="B2905" t="s">
        <v>4886</v>
      </c>
    </row>
    <row r="2906" spans="1:2">
      <c r="A2906" t="s">
        <v>8938</v>
      </c>
      <c r="B2906" t="s">
        <v>8939</v>
      </c>
    </row>
    <row r="2907" spans="1:2">
      <c r="A2907" t="s">
        <v>5560</v>
      </c>
      <c r="B2907" t="s">
        <v>5561</v>
      </c>
    </row>
    <row r="2908" spans="1:2">
      <c r="A2908" t="s">
        <v>4803</v>
      </c>
      <c r="B2908" t="s">
        <v>4804</v>
      </c>
    </row>
    <row r="2909" spans="1:2">
      <c r="A2909" t="s">
        <v>11616</v>
      </c>
      <c r="B2909" t="s">
        <v>11617</v>
      </c>
    </row>
    <row r="2910" spans="1:2">
      <c r="A2910" t="s">
        <v>6775</v>
      </c>
      <c r="B2910" t="s">
        <v>6777</v>
      </c>
    </row>
    <row r="2911" spans="1:2">
      <c r="A2911" t="s">
        <v>7389</v>
      </c>
      <c r="B2911" t="s">
        <v>7390</v>
      </c>
    </row>
    <row r="2912" spans="1:2">
      <c r="A2912" t="s">
        <v>5702</v>
      </c>
      <c r="B2912" t="s">
        <v>5703</v>
      </c>
    </row>
    <row r="2913" spans="1:2">
      <c r="A2913" t="s">
        <v>12346</v>
      </c>
      <c r="B2913" t="s">
        <v>12348</v>
      </c>
    </row>
    <row r="2914" spans="1:2">
      <c r="A2914" t="s">
        <v>12346</v>
      </c>
      <c r="B2914" t="s">
        <v>12347</v>
      </c>
    </row>
    <row r="2915" spans="1:2">
      <c r="A2915" t="s">
        <v>13120</v>
      </c>
      <c r="B2915" t="s">
        <v>13121</v>
      </c>
    </row>
    <row r="2916" spans="1:2">
      <c r="A2916" t="s">
        <v>8356</v>
      </c>
      <c r="B2916" t="s">
        <v>8357</v>
      </c>
    </row>
    <row r="2917" spans="1:2">
      <c r="A2917" t="s">
        <v>7379</v>
      </c>
      <c r="B2917" t="s">
        <v>7380</v>
      </c>
    </row>
    <row r="2918" spans="1:2">
      <c r="A2918" t="s">
        <v>12407</v>
      </c>
      <c r="B2918" t="s">
        <v>12408</v>
      </c>
    </row>
    <row r="2919" spans="1:2">
      <c r="A2919" t="s">
        <v>12353</v>
      </c>
      <c r="B2919" t="s">
        <v>12354</v>
      </c>
    </row>
    <row r="2920" spans="1:2">
      <c r="A2920" t="s">
        <v>13493</v>
      </c>
      <c r="B2920" t="s">
        <v>13500</v>
      </c>
    </row>
    <row r="2921" spans="1:2">
      <c r="A2921" t="s">
        <v>13493</v>
      </c>
      <c r="B2921" t="s">
        <v>13499</v>
      </c>
    </row>
    <row r="2922" spans="1:2">
      <c r="A2922" t="s">
        <v>7418</v>
      </c>
      <c r="B2922" t="s">
        <v>7419</v>
      </c>
    </row>
    <row r="2923" spans="1:2">
      <c r="A2923" t="s">
        <v>7339</v>
      </c>
      <c r="B2923" t="s">
        <v>7340</v>
      </c>
    </row>
    <row r="2924" spans="1:2">
      <c r="A2924" t="s">
        <v>6229</v>
      </c>
      <c r="B2924" t="s">
        <v>6230</v>
      </c>
    </row>
    <row r="2925" spans="1:2">
      <c r="A2925" t="s">
        <v>4876</v>
      </c>
      <c r="B2925" t="s">
        <v>4878</v>
      </c>
    </row>
    <row r="2926" spans="1:2">
      <c r="A2926" t="s">
        <v>4876</v>
      </c>
      <c r="B2926" t="s">
        <v>4877</v>
      </c>
    </row>
    <row r="2927" spans="1:2">
      <c r="A2927" t="s">
        <v>6265</v>
      </c>
      <c r="B2927" t="s">
        <v>6266</v>
      </c>
    </row>
    <row r="2928" spans="1:2">
      <c r="A2928" t="s">
        <v>6139</v>
      </c>
      <c r="B2928" t="s">
        <v>6140</v>
      </c>
    </row>
    <row r="2929" spans="1:2">
      <c r="A2929" t="s">
        <v>6992</v>
      </c>
      <c r="B2929" t="s">
        <v>6993</v>
      </c>
    </row>
    <row r="2930" spans="1:2">
      <c r="A2930" t="s">
        <v>10712</v>
      </c>
      <c r="B2930" t="s">
        <v>10713</v>
      </c>
    </row>
    <row r="2931" spans="1:2">
      <c r="A2931" t="s">
        <v>6965</v>
      </c>
      <c r="B2931" t="s">
        <v>6967</v>
      </c>
    </row>
    <row r="2932" spans="1:2">
      <c r="A2932" t="s">
        <v>4520</v>
      </c>
      <c r="B2932" t="s">
        <v>4521</v>
      </c>
    </row>
    <row r="2933" spans="1:2">
      <c r="A2933" t="s">
        <v>6491</v>
      </c>
      <c r="B2933" t="s">
        <v>6492</v>
      </c>
    </row>
    <row r="2934" spans="1:2">
      <c r="A2934" t="s">
        <v>11284</v>
      </c>
      <c r="B2934" t="s">
        <v>11286</v>
      </c>
    </row>
    <row r="2935" spans="1:2">
      <c r="A2935" t="s">
        <v>4887</v>
      </c>
      <c r="B2935" t="s">
        <v>4889</v>
      </c>
    </row>
    <row r="2936" spans="1:2">
      <c r="A2936" t="s">
        <v>6721</v>
      </c>
      <c r="B2936" t="s">
        <v>6722</v>
      </c>
    </row>
    <row r="2937" spans="1:2">
      <c r="A2937" t="s">
        <v>11506</v>
      </c>
      <c r="B2937" t="s">
        <v>11507</v>
      </c>
    </row>
    <row r="2938" spans="1:2">
      <c r="A2938" t="s">
        <v>11720</v>
      </c>
      <c r="B2938" t="s">
        <v>11721</v>
      </c>
    </row>
    <row r="2939" spans="1:2">
      <c r="A2939" t="s">
        <v>11150</v>
      </c>
      <c r="B2939" t="s">
        <v>11151</v>
      </c>
    </row>
    <row r="2940" spans="1:2">
      <c r="A2940" t="s">
        <v>11150</v>
      </c>
      <c r="B2940" t="s">
        <v>11152</v>
      </c>
    </row>
    <row r="2941" spans="1:2">
      <c r="A2941" t="s">
        <v>3626</v>
      </c>
      <c r="B2941" t="s">
        <v>3627</v>
      </c>
    </row>
    <row r="2942" spans="1:2">
      <c r="A2942" t="s">
        <v>3628</v>
      </c>
      <c r="B2942" t="s">
        <v>3627</v>
      </c>
    </row>
    <row r="2943" spans="1:2">
      <c r="A2943" t="s">
        <v>5552</v>
      </c>
      <c r="B2943" t="s">
        <v>5553</v>
      </c>
    </row>
    <row r="2944" spans="1:2">
      <c r="A2944" t="s">
        <v>9956</v>
      </c>
      <c r="B2944" t="s">
        <v>5553</v>
      </c>
    </row>
    <row r="2945" spans="1:2">
      <c r="A2945" t="s">
        <v>8962</v>
      </c>
      <c r="B2945" t="s">
        <v>8963</v>
      </c>
    </row>
    <row r="2946" spans="1:2">
      <c r="A2946" t="s">
        <v>3959</v>
      </c>
      <c r="B2946" t="s">
        <v>3960</v>
      </c>
    </row>
    <row r="2947" spans="1:2">
      <c r="A2947" t="s">
        <v>8292</v>
      </c>
      <c r="B2947" t="s">
        <v>8293</v>
      </c>
    </row>
    <row r="2948" spans="1:2">
      <c r="A2948" t="s">
        <v>8292</v>
      </c>
      <c r="B2948" t="s">
        <v>8293</v>
      </c>
    </row>
    <row r="2949" spans="1:2">
      <c r="A2949" t="s">
        <v>3683</v>
      </c>
      <c r="B2949" t="s">
        <v>3684</v>
      </c>
    </row>
    <row r="2950" spans="1:2">
      <c r="A2950" t="s">
        <v>11284</v>
      </c>
      <c r="B2950" t="s">
        <v>11285</v>
      </c>
    </row>
    <row r="2951" spans="1:2">
      <c r="A2951" t="s">
        <v>11284</v>
      </c>
      <c r="B2951" t="s">
        <v>11285</v>
      </c>
    </row>
    <row r="2952" spans="1:2">
      <c r="A2952" t="s">
        <v>6654</v>
      </c>
      <c r="B2952" t="s">
        <v>6655</v>
      </c>
    </row>
    <row r="2953" spans="1:2">
      <c r="A2953" t="s">
        <v>8461</v>
      </c>
      <c r="B2953" t="s">
        <v>8462</v>
      </c>
    </row>
    <row r="2954" spans="1:2">
      <c r="A2954" t="s">
        <v>6299</v>
      </c>
      <c r="B2954" t="s">
        <v>6300</v>
      </c>
    </row>
    <row r="2955" spans="1:2">
      <c r="A2955" t="s">
        <v>4887</v>
      </c>
      <c r="B2955" t="s">
        <v>4888</v>
      </c>
    </row>
    <row r="2956" spans="1:2">
      <c r="A2956" t="s">
        <v>10374</v>
      </c>
      <c r="B2956" t="s">
        <v>10375</v>
      </c>
    </row>
    <row r="2957" spans="1:2">
      <c r="A2957" t="s">
        <v>10374</v>
      </c>
      <c r="B2957" t="s">
        <v>10375</v>
      </c>
    </row>
    <row r="2958" spans="1:2">
      <c r="A2958" t="s">
        <v>3439</v>
      </c>
      <c r="B2958" t="s">
        <v>3440</v>
      </c>
    </row>
    <row r="2959" spans="1:2">
      <c r="A2959" t="s">
        <v>9626</v>
      </c>
      <c r="B2959" t="s">
        <v>9628</v>
      </c>
    </row>
    <row r="2960" spans="1:2">
      <c r="A2960" t="s">
        <v>4324</v>
      </c>
      <c r="B2960" t="s">
        <v>4325</v>
      </c>
    </row>
    <row r="2961" spans="1:2">
      <c r="A2961" t="s">
        <v>4703</v>
      </c>
      <c r="B2961" t="s">
        <v>4704</v>
      </c>
    </row>
    <row r="2962" spans="1:2">
      <c r="A2962" t="s">
        <v>6965</v>
      </c>
      <c r="B2962" t="s">
        <v>6966</v>
      </c>
    </row>
    <row r="2963" spans="1:2">
      <c r="A2963" t="s">
        <v>9128</v>
      </c>
      <c r="B2963" t="s">
        <v>9129</v>
      </c>
    </row>
    <row r="2964" spans="1:2">
      <c r="A2964" t="s">
        <v>9128</v>
      </c>
      <c r="B2964" t="s">
        <v>9129</v>
      </c>
    </row>
    <row r="2965" spans="1:2">
      <c r="A2965" t="s">
        <v>8062</v>
      </c>
      <c r="B2965" t="s">
        <v>8064</v>
      </c>
    </row>
    <row r="2966" spans="1:2">
      <c r="A2966" t="s">
        <v>8068</v>
      </c>
      <c r="B2966" t="s">
        <v>8070</v>
      </c>
    </row>
    <row r="2967" spans="1:2">
      <c r="A2967" t="s">
        <v>5023</v>
      </c>
      <c r="B2967" t="s">
        <v>5024</v>
      </c>
    </row>
    <row r="2968" spans="1:2">
      <c r="A2968" t="s">
        <v>14108</v>
      </c>
      <c r="B2968" t="s">
        <v>5020</v>
      </c>
    </row>
    <row r="2969" spans="1:2">
      <c r="A2969" t="s">
        <v>4630</v>
      </c>
      <c r="B2969" t="s">
        <v>4631</v>
      </c>
    </row>
    <row r="2970" spans="1:2">
      <c r="A2970" t="s">
        <v>6759</v>
      </c>
      <c r="B2970" t="s">
        <v>6760</v>
      </c>
    </row>
    <row r="2971" spans="1:2">
      <c r="A2971" t="s">
        <v>3908</v>
      </c>
      <c r="B2971" t="s">
        <v>3909</v>
      </c>
    </row>
    <row r="2972" spans="1:2">
      <c r="A2972" t="s">
        <v>8566</v>
      </c>
      <c r="B2972" t="s">
        <v>8567</v>
      </c>
    </row>
    <row r="2973" spans="1:2">
      <c r="A2973" t="s">
        <v>12658</v>
      </c>
      <c r="B2973" t="s">
        <v>12659</v>
      </c>
    </row>
    <row r="2974" spans="1:2">
      <c r="A2974" t="s">
        <v>8714</v>
      </c>
      <c r="B2974" t="s">
        <v>8715</v>
      </c>
    </row>
    <row r="2975" spans="1:2">
      <c r="A2975" t="s">
        <v>8506</v>
      </c>
      <c r="B2975" t="s">
        <v>8507</v>
      </c>
    </row>
    <row r="2976" spans="1:2">
      <c r="A2976" t="s">
        <v>7249</v>
      </c>
      <c r="B2976" t="s">
        <v>7250</v>
      </c>
    </row>
    <row r="2977" spans="1:2">
      <c r="A2977" t="s">
        <v>9443</v>
      </c>
      <c r="B2977" t="s">
        <v>9444</v>
      </c>
    </row>
    <row r="2978" spans="1:2">
      <c r="A2978" t="s">
        <v>9443</v>
      </c>
      <c r="B2978" t="s">
        <v>9444</v>
      </c>
    </row>
    <row r="2979" spans="1:2">
      <c r="A2979" t="s">
        <v>9088</v>
      </c>
      <c r="B2979" t="s">
        <v>9089</v>
      </c>
    </row>
    <row r="2980" spans="1:2">
      <c r="A2980" t="s">
        <v>9088</v>
      </c>
      <c r="B2980" t="s">
        <v>9089</v>
      </c>
    </row>
    <row r="2981" spans="1:2">
      <c r="A2981" t="s">
        <v>12334</v>
      </c>
      <c r="B2981" t="s">
        <v>12335</v>
      </c>
    </row>
    <row r="2982" spans="1:2">
      <c r="A2982" t="s">
        <v>9662</v>
      </c>
      <c r="B2982" t="s">
        <v>9663</v>
      </c>
    </row>
    <row r="2983" spans="1:2">
      <c r="A2983" t="s">
        <v>9662</v>
      </c>
      <c r="B2983" t="s">
        <v>9663</v>
      </c>
    </row>
    <row r="2984" spans="1:2">
      <c r="A2984" t="s">
        <v>4533</v>
      </c>
      <c r="B2984" t="s">
        <v>4534</v>
      </c>
    </row>
    <row r="2985" spans="1:2">
      <c r="A2985" t="s">
        <v>9717</v>
      </c>
      <c r="B2985" t="s">
        <v>9718</v>
      </c>
    </row>
    <row r="2986" spans="1:2">
      <c r="A2986" t="s">
        <v>9717</v>
      </c>
      <c r="B2986" t="s">
        <v>9718</v>
      </c>
    </row>
    <row r="2987" spans="1:2">
      <c r="A2987" t="s">
        <v>10245</v>
      </c>
      <c r="B2987" t="s">
        <v>10246</v>
      </c>
    </row>
    <row r="2988" spans="1:2">
      <c r="A2988" t="s">
        <v>10245</v>
      </c>
      <c r="B2988" t="s">
        <v>10246</v>
      </c>
    </row>
    <row r="2989" spans="1:2">
      <c r="A2989" t="s">
        <v>10245</v>
      </c>
      <c r="B2989" t="s">
        <v>10246</v>
      </c>
    </row>
    <row r="2990" spans="1:2">
      <c r="A2990" t="s">
        <v>10272</v>
      </c>
      <c r="B2990" t="s">
        <v>10274</v>
      </c>
    </row>
    <row r="2991" spans="1:2">
      <c r="A2991" t="s">
        <v>10272</v>
      </c>
      <c r="B2991" t="s">
        <v>10273</v>
      </c>
    </row>
    <row r="2992" spans="1:2">
      <c r="A2992" t="s">
        <v>8646</v>
      </c>
      <c r="B2992" t="s">
        <v>8647</v>
      </c>
    </row>
    <row r="2993" spans="1:2">
      <c r="A2993" t="s">
        <v>3921</v>
      </c>
      <c r="B2993" t="s">
        <v>3922</v>
      </c>
    </row>
    <row r="2994" spans="1:2">
      <c r="A2994" t="s">
        <v>10000</v>
      </c>
      <c r="B2994" t="s">
        <v>3922</v>
      </c>
    </row>
    <row r="2995" spans="1:2">
      <c r="A2995" t="s">
        <v>6986</v>
      </c>
      <c r="B2995" t="s">
        <v>6987</v>
      </c>
    </row>
    <row r="2996" spans="1:2">
      <c r="A2996" t="s">
        <v>4783</v>
      </c>
      <c r="B2996" t="s">
        <v>4784</v>
      </c>
    </row>
    <row r="2997" spans="1:2">
      <c r="A2997" t="s">
        <v>13490</v>
      </c>
      <c r="B2997" t="s">
        <v>13491</v>
      </c>
    </row>
    <row r="2998" spans="1:2">
      <c r="A2998" t="s">
        <v>13490</v>
      </c>
      <c r="B2998" t="s">
        <v>13491</v>
      </c>
    </row>
    <row r="2999" spans="1:2">
      <c r="A2999" t="s">
        <v>13490</v>
      </c>
      <c r="B2999" t="s">
        <v>13491</v>
      </c>
    </row>
    <row r="3000" spans="1:2">
      <c r="A3000" t="s">
        <v>13490</v>
      </c>
      <c r="B3000" t="s">
        <v>13491</v>
      </c>
    </row>
    <row r="3001" spans="1:2">
      <c r="A3001" t="s">
        <v>13490</v>
      </c>
      <c r="B3001" t="s">
        <v>13491</v>
      </c>
    </row>
    <row r="3002" spans="1:2">
      <c r="A3002" t="s">
        <v>13490</v>
      </c>
      <c r="B3002" t="s">
        <v>13491</v>
      </c>
    </row>
    <row r="3003" spans="1:2">
      <c r="A3003" t="s">
        <v>13490</v>
      </c>
      <c r="B3003" t="s">
        <v>13491</v>
      </c>
    </row>
    <row r="3004" spans="1:2">
      <c r="A3004" t="s">
        <v>13490</v>
      </c>
      <c r="B3004" t="s">
        <v>13491</v>
      </c>
    </row>
    <row r="3005" spans="1:2">
      <c r="A3005" t="s">
        <v>13490</v>
      </c>
      <c r="B3005" t="s">
        <v>13491</v>
      </c>
    </row>
    <row r="3006" spans="1:2">
      <c r="A3006" t="s">
        <v>13490</v>
      </c>
      <c r="B3006" t="s">
        <v>13491</v>
      </c>
    </row>
    <row r="3007" spans="1:2">
      <c r="A3007" t="s">
        <v>6301</v>
      </c>
      <c r="B3007" t="s">
        <v>6302</v>
      </c>
    </row>
    <row r="3008" spans="1:2">
      <c r="A3008" t="s">
        <v>12669</v>
      </c>
      <c r="B3008" t="s">
        <v>12670</v>
      </c>
    </row>
    <row r="3009" spans="1:2">
      <c r="A3009" t="s">
        <v>7848</v>
      </c>
      <c r="B3009" t="s">
        <v>7849</v>
      </c>
    </row>
    <row r="3010" spans="1:2">
      <c r="A3010" t="s">
        <v>10989</v>
      </c>
      <c r="B3010" t="s">
        <v>10990</v>
      </c>
    </row>
    <row r="3011" spans="1:2">
      <c r="A3011" t="s">
        <v>10989</v>
      </c>
      <c r="B3011" t="s">
        <v>10991</v>
      </c>
    </row>
    <row r="3012" spans="1:2">
      <c r="A3012" t="s">
        <v>9271</v>
      </c>
      <c r="B3012" t="s">
        <v>9272</v>
      </c>
    </row>
    <row r="3013" spans="1:2">
      <c r="A3013" t="s">
        <v>12334</v>
      </c>
      <c r="B3013" t="s">
        <v>12336</v>
      </c>
    </row>
    <row r="3014" spans="1:2">
      <c r="A3014" t="s">
        <v>12946</v>
      </c>
      <c r="B3014" t="s">
        <v>12947</v>
      </c>
    </row>
    <row r="3015" spans="1:2">
      <c r="A3015" t="s">
        <v>10714</v>
      </c>
      <c r="B3015" t="s">
        <v>10715</v>
      </c>
    </row>
    <row r="3016" spans="1:2">
      <c r="A3016" t="s">
        <v>6089</v>
      </c>
      <c r="B3016" t="s">
        <v>6090</v>
      </c>
    </row>
    <row r="3017" spans="1:2">
      <c r="A3017" t="s">
        <v>11508</v>
      </c>
      <c r="B3017" t="s">
        <v>11509</v>
      </c>
    </row>
    <row r="3018" spans="1:2">
      <c r="A3018" t="s">
        <v>4948</v>
      </c>
      <c r="B3018" t="s">
        <v>4949</v>
      </c>
    </row>
    <row r="3019" spans="1:2">
      <c r="A3019" t="s">
        <v>6555</v>
      </c>
      <c r="B3019" t="s">
        <v>6556</v>
      </c>
    </row>
    <row r="3020" spans="1:2">
      <c r="A3020" t="s">
        <v>6555</v>
      </c>
      <c r="B3020" t="s">
        <v>6556</v>
      </c>
    </row>
    <row r="3021" spans="1:2">
      <c r="A3021" t="s">
        <v>4144</v>
      </c>
      <c r="B3021" t="s">
        <v>4145</v>
      </c>
    </row>
    <row r="3022" spans="1:2">
      <c r="A3022" t="s">
        <v>4652</v>
      </c>
      <c r="B3022" t="s">
        <v>4145</v>
      </c>
    </row>
    <row r="3023" spans="1:2">
      <c r="A3023" t="s">
        <v>4652</v>
      </c>
      <c r="B3023" t="s">
        <v>4145</v>
      </c>
    </row>
    <row r="3024" spans="1:2">
      <c r="A3024" t="s">
        <v>6555</v>
      </c>
      <c r="B3024" t="s">
        <v>4145</v>
      </c>
    </row>
    <row r="3025" spans="1:2">
      <c r="A3025" t="s">
        <v>8648</v>
      </c>
      <c r="B3025" t="s">
        <v>8649</v>
      </c>
    </row>
    <row r="3026" spans="1:2">
      <c r="A3026" t="s">
        <v>6177</v>
      </c>
      <c r="B3026" t="s">
        <v>6178</v>
      </c>
    </row>
    <row r="3027" spans="1:2">
      <c r="A3027" t="s">
        <v>7408</v>
      </c>
      <c r="B3027" t="s">
        <v>7409</v>
      </c>
    </row>
    <row r="3028" spans="1:2">
      <c r="A3028" t="s">
        <v>11456</v>
      </c>
      <c r="B3028" t="s">
        <v>11457</v>
      </c>
    </row>
    <row r="3029" spans="1:2">
      <c r="A3029" t="s">
        <v>11776</v>
      </c>
      <c r="B3029" t="s">
        <v>11777</v>
      </c>
    </row>
    <row r="3030" spans="1:2">
      <c r="A3030" t="s">
        <v>11820</v>
      </c>
      <c r="B3030" t="s">
        <v>11821</v>
      </c>
    </row>
    <row r="3031" spans="1:2">
      <c r="A3031" t="s">
        <v>5508</v>
      </c>
      <c r="B3031" t="s">
        <v>5509</v>
      </c>
    </row>
    <row r="3032" spans="1:2">
      <c r="A3032" t="s">
        <v>4358</v>
      </c>
      <c r="B3032" t="s">
        <v>4359</v>
      </c>
    </row>
    <row r="3033" spans="1:2">
      <c r="A3033" t="s">
        <v>4498</v>
      </c>
      <c r="B3033" t="s">
        <v>4499</v>
      </c>
    </row>
    <row r="3034" spans="1:2">
      <c r="A3034" t="s">
        <v>4498</v>
      </c>
      <c r="B3034" t="s">
        <v>4500</v>
      </c>
    </row>
    <row r="3035" spans="1:2">
      <c r="A3035" t="s">
        <v>7018</v>
      </c>
      <c r="B3035" t="s">
        <v>7020</v>
      </c>
    </row>
    <row r="3036" spans="1:2">
      <c r="A3036" t="s">
        <v>7353</v>
      </c>
      <c r="B3036" t="s">
        <v>7354</v>
      </c>
    </row>
    <row r="3037" spans="1:2">
      <c r="A3037" t="s">
        <v>10654</v>
      </c>
      <c r="B3037" t="s">
        <v>10655</v>
      </c>
    </row>
    <row r="3038" spans="1:2">
      <c r="A3038" t="s">
        <v>12194</v>
      </c>
      <c r="B3038" t="s">
        <v>12195</v>
      </c>
    </row>
    <row r="3039" spans="1:2">
      <c r="A3039" t="s">
        <v>8266</v>
      </c>
      <c r="B3039" t="s">
        <v>8267</v>
      </c>
    </row>
    <row r="3040" spans="1:2">
      <c r="A3040" t="s">
        <v>3349</v>
      </c>
      <c r="B3040" t="s">
        <v>3350</v>
      </c>
    </row>
    <row r="3041" spans="1:2">
      <c r="A3041" t="s">
        <v>3349</v>
      </c>
      <c r="B3041" t="s">
        <v>3350</v>
      </c>
    </row>
    <row r="3042" spans="1:2">
      <c r="A3042" t="s">
        <v>11778</v>
      </c>
      <c r="B3042" t="s">
        <v>11779</v>
      </c>
    </row>
    <row r="3043" spans="1:2">
      <c r="A3043" t="s">
        <v>11872</v>
      </c>
      <c r="B3043" t="s">
        <v>11873</v>
      </c>
    </row>
    <row r="3044" spans="1:2">
      <c r="A3044" t="s">
        <v>12102</v>
      </c>
      <c r="B3044" t="s">
        <v>12103</v>
      </c>
    </row>
    <row r="3045" spans="1:2">
      <c r="A3045" t="s">
        <v>12078</v>
      </c>
      <c r="B3045" t="s">
        <v>12080</v>
      </c>
    </row>
    <row r="3046" spans="1:2">
      <c r="A3046" t="s">
        <v>5783</v>
      </c>
      <c r="B3046" t="s">
        <v>5784</v>
      </c>
    </row>
    <row r="3047" spans="1:2">
      <c r="A3047" t="s">
        <v>5845</v>
      </c>
      <c r="B3047" t="s">
        <v>5846</v>
      </c>
    </row>
    <row r="3048" spans="1:2">
      <c r="A3048" t="s">
        <v>5734</v>
      </c>
      <c r="B3048" t="s">
        <v>5735</v>
      </c>
    </row>
    <row r="3049" spans="1:2">
      <c r="A3049" t="s">
        <v>5732</v>
      </c>
      <c r="B3049" t="s">
        <v>5733</v>
      </c>
    </row>
    <row r="3050" spans="1:2">
      <c r="A3050" t="s">
        <v>5319</v>
      </c>
      <c r="B3050" t="s">
        <v>5320</v>
      </c>
    </row>
    <row r="3051" spans="1:2">
      <c r="A3051" t="s">
        <v>6536</v>
      </c>
      <c r="B3051" t="s">
        <v>6537</v>
      </c>
    </row>
    <row r="3052" spans="1:2">
      <c r="A3052" t="s">
        <v>5704</v>
      </c>
      <c r="B3052" t="s">
        <v>5705</v>
      </c>
    </row>
    <row r="3053" spans="1:2">
      <c r="A3053" t="s">
        <v>14079</v>
      </c>
      <c r="B3053" t="s">
        <v>14166</v>
      </c>
    </row>
    <row r="3054" spans="1:2">
      <c r="A3054" t="s">
        <v>7335</v>
      </c>
      <c r="B3054" t="s">
        <v>7336</v>
      </c>
    </row>
    <row r="3055" spans="1:2">
      <c r="A3055" t="s">
        <v>6370</v>
      </c>
      <c r="B3055" t="s">
        <v>6371</v>
      </c>
    </row>
    <row r="3056" spans="1:2">
      <c r="A3056" t="s">
        <v>13337</v>
      </c>
      <c r="B3056" t="s">
        <v>13338</v>
      </c>
    </row>
    <row r="3057" spans="1:2">
      <c r="A3057" t="s">
        <v>4252</v>
      </c>
      <c r="B3057" t="s">
        <v>4253</v>
      </c>
    </row>
    <row r="3058" spans="1:2">
      <c r="A3058" t="s">
        <v>7001</v>
      </c>
      <c r="B3058" t="s">
        <v>7003</v>
      </c>
    </row>
    <row r="3059" spans="1:2">
      <c r="A3059" t="s">
        <v>12152</v>
      </c>
      <c r="B3059" t="s">
        <v>12153</v>
      </c>
    </row>
    <row r="3060" spans="1:2">
      <c r="A3060" t="s">
        <v>7184</v>
      </c>
      <c r="B3060" t="s">
        <v>7185</v>
      </c>
    </row>
    <row r="3061" spans="1:2">
      <c r="A3061" t="s">
        <v>10276</v>
      </c>
      <c r="B3061" t="s">
        <v>10278</v>
      </c>
    </row>
    <row r="3062" spans="1:2">
      <c r="A3062" t="s">
        <v>3471</v>
      </c>
      <c r="B3062" t="s">
        <v>3472</v>
      </c>
    </row>
    <row r="3063" spans="1:2">
      <c r="A3063" t="s">
        <v>8860</v>
      </c>
      <c r="B3063" t="s">
        <v>8861</v>
      </c>
    </row>
    <row r="3064" spans="1:2">
      <c r="A3064" t="s">
        <v>3951</v>
      </c>
      <c r="B3064" t="s">
        <v>3952</v>
      </c>
    </row>
    <row r="3065" spans="1:2">
      <c r="A3065" t="s">
        <v>4623</v>
      </c>
      <c r="B3065" t="s">
        <v>4624</v>
      </c>
    </row>
    <row r="3066" spans="1:2">
      <c r="A3066" t="s">
        <v>4625</v>
      </c>
      <c r="B3066" t="s">
        <v>4626</v>
      </c>
    </row>
    <row r="3067" spans="1:2">
      <c r="A3067" t="s">
        <v>5340</v>
      </c>
      <c r="B3067" t="s">
        <v>4626</v>
      </c>
    </row>
    <row r="3068" spans="1:2">
      <c r="A3068" t="s">
        <v>10194</v>
      </c>
      <c r="B3068" t="s">
        <v>10195</v>
      </c>
    </row>
    <row r="3069" spans="1:2">
      <c r="A3069" t="s">
        <v>11668</v>
      </c>
      <c r="B3069" t="s">
        <v>11669</v>
      </c>
    </row>
    <row r="3070" spans="1:2">
      <c r="A3070" t="s">
        <v>11562</v>
      </c>
      <c r="B3070" t="s">
        <v>11563</v>
      </c>
    </row>
    <row r="3071" spans="1:2">
      <c r="A3071" t="s">
        <v>5822</v>
      </c>
      <c r="B3071" t="s">
        <v>5823</v>
      </c>
    </row>
    <row r="3072" spans="1:2">
      <c r="A3072" t="s">
        <v>5863</v>
      </c>
      <c r="B3072" t="s">
        <v>5864</v>
      </c>
    </row>
    <row r="3073" spans="1:2">
      <c r="A3073" t="s">
        <v>8040</v>
      </c>
      <c r="B3073" t="s">
        <v>8041</v>
      </c>
    </row>
    <row r="3074" spans="1:2">
      <c r="A3074" t="s">
        <v>8042</v>
      </c>
      <c r="B3074" t="s">
        <v>8043</v>
      </c>
    </row>
    <row r="3075" spans="1:2">
      <c r="A3075" t="s">
        <v>11931</v>
      </c>
      <c r="B3075" t="s">
        <v>11932</v>
      </c>
    </row>
    <row r="3076" spans="1:2">
      <c r="A3076" t="s">
        <v>13094</v>
      </c>
      <c r="B3076" t="s">
        <v>13095</v>
      </c>
    </row>
    <row r="3077" spans="1:2">
      <c r="A3077" t="s">
        <v>4954</v>
      </c>
      <c r="B3077" t="s">
        <v>4955</v>
      </c>
    </row>
    <row r="3078" spans="1:2">
      <c r="A3078" t="s">
        <v>7021</v>
      </c>
      <c r="B3078" t="s">
        <v>7023</v>
      </c>
    </row>
    <row r="3079" spans="1:2">
      <c r="A3079" t="s">
        <v>4092</v>
      </c>
      <c r="B3079" t="s">
        <v>4093</v>
      </c>
    </row>
    <row r="3080" spans="1:2">
      <c r="A3080" t="s">
        <v>11792</v>
      </c>
      <c r="B3080" t="s">
        <v>11793</v>
      </c>
    </row>
    <row r="3081" spans="1:2">
      <c r="A3081" t="s">
        <v>6465</v>
      </c>
      <c r="B3081" t="s">
        <v>6466</v>
      </c>
    </row>
    <row r="3082" spans="1:2">
      <c r="A3082" t="s">
        <v>5905</v>
      </c>
      <c r="B3082" t="s">
        <v>5906</v>
      </c>
    </row>
    <row r="3083" spans="1:2">
      <c r="A3083" t="s">
        <v>9252</v>
      </c>
      <c r="B3083" t="s">
        <v>9253</v>
      </c>
    </row>
    <row r="3084" spans="1:2">
      <c r="A3084" t="s">
        <v>7021</v>
      </c>
      <c r="B3084" t="s">
        <v>7022</v>
      </c>
    </row>
    <row r="3085" spans="1:2">
      <c r="A3085" t="s">
        <v>14080</v>
      </c>
      <c r="B3085" t="s">
        <v>14167</v>
      </c>
    </row>
    <row r="3086" spans="1:2">
      <c r="A3086" t="s">
        <v>3508</v>
      </c>
      <c r="B3086" t="s">
        <v>3509</v>
      </c>
    </row>
    <row r="3087" spans="1:2">
      <c r="A3087" t="s">
        <v>13525</v>
      </c>
      <c r="B3087" t="s">
        <v>13526</v>
      </c>
    </row>
    <row r="3088" spans="1:2">
      <c r="A3088" t="s">
        <v>8684</v>
      </c>
      <c r="B3088" t="s">
        <v>8685</v>
      </c>
    </row>
    <row r="3089" spans="1:2">
      <c r="A3089" t="s">
        <v>10624</v>
      </c>
      <c r="B3089" t="s">
        <v>10625</v>
      </c>
    </row>
    <row r="3090" spans="1:2">
      <c r="A3090" t="s">
        <v>12072</v>
      </c>
      <c r="B3090" t="s">
        <v>12073</v>
      </c>
    </row>
    <row r="3091" spans="1:2">
      <c r="A3091" t="s">
        <v>12072</v>
      </c>
      <c r="B3091" t="s">
        <v>12073</v>
      </c>
    </row>
    <row r="3092" spans="1:2">
      <c r="A3092" t="s">
        <v>10642</v>
      </c>
      <c r="B3092" t="s">
        <v>10643</v>
      </c>
    </row>
    <row r="3093" spans="1:2">
      <c r="A3093" t="s">
        <v>7397</v>
      </c>
      <c r="B3093" t="s">
        <v>7398</v>
      </c>
    </row>
    <row r="3094" spans="1:2">
      <c r="A3094" t="s">
        <v>11670</v>
      </c>
      <c r="B3094" t="s">
        <v>11671</v>
      </c>
    </row>
    <row r="3095" spans="1:2">
      <c r="A3095" t="s">
        <v>8606</v>
      </c>
      <c r="B3095" t="s">
        <v>8607</v>
      </c>
    </row>
    <row r="3096" spans="1:2">
      <c r="A3096" t="s">
        <v>5478</v>
      </c>
      <c r="B3096" t="s">
        <v>5479</v>
      </c>
    </row>
    <row r="3097" spans="1:2">
      <c r="A3097" t="s">
        <v>12752</v>
      </c>
      <c r="B3097" t="s">
        <v>12753</v>
      </c>
    </row>
    <row r="3098" spans="1:2">
      <c r="A3098" t="s">
        <v>6986</v>
      </c>
      <c r="B3098" t="s">
        <v>6988</v>
      </c>
    </row>
    <row r="3099" spans="1:2">
      <c r="A3099" t="s">
        <v>11672</v>
      </c>
      <c r="B3099" t="s">
        <v>11673</v>
      </c>
    </row>
    <row r="3100" spans="1:2">
      <c r="A3100" t="s">
        <v>10076</v>
      </c>
      <c r="B3100" t="s">
        <v>10077</v>
      </c>
    </row>
    <row r="3101" spans="1:2">
      <c r="A3101" t="s">
        <v>3482</v>
      </c>
      <c r="B3101" t="s">
        <v>3483</v>
      </c>
    </row>
    <row r="3102" spans="1:2">
      <c r="A3102" t="s">
        <v>3484</v>
      </c>
      <c r="B3102" t="s">
        <v>3485</v>
      </c>
    </row>
    <row r="3103" spans="1:2">
      <c r="A3103" t="s">
        <v>9445</v>
      </c>
      <c r="B3103" t="s">
        <v>9446</v>
      </c>
    </row>
    <row r="3104" spans="1:2">
      <c r="A3104" t="s">
        <v>9445</v>
      </c>
      <c r="B3104" t="s">
        <v>9446</v>
      </c>
    </row>
    <row r="3105" spans="1:2">
      <c r="A3105" t="s">
        <v>12102</v>
      </c>
      <c r="B3105" t="s">
        <v>12104</v>
      </c>
    </row>
    <row r="3106" spans="1:2">
      <c r="A3106" t="s">
        <v>12078</v>
      </c>
      <c r="B3106" t="s">
        <v>12079</v>
      </c>
    </row>
    <row r="3107" spans="1:2">
      <c r="A3107" t="s">
        <v>10276</v>
      </c>
      <c r="B3107" t="s">
        <v>10277</v>
      </c>
    </row>
    <row r="3108" spans="1:2">
      <c r="A3108" t="s">
        <v>10276</v>
      </c>
      <c r="B3108" t="s">
        <v>10277</v>
      </c>
    </row>
    <row r="3109" spans="1:2">
      <c r="A3109" t="s">
        <v>13524</v>
      </c>
      <c r="B3109" t="s">
        <v>3018</v>
      </c>
    </row>
    <row r="3110" spans="1:2">
      <c r="A3110" t="s">
        <v>6372</v>
      </c>
      <c r="B3110" t="s">
        <v>6373</v>
      </c>
    </row>
    <row r="3111" spans="1:2">
      <c r="A3111" t="s">
        <v>12846</v>
      </c>
      <c r="B3111" t="s">
        <v>12847</v>
      </c>
    </row>
    <row r="3112" spans="1:2">
      <c r="A3112" t="s">
        <v>12787</v>
      </c>
      <c r="B3112" t="s">
        <v>12788</v>
      </c>
    </row>
    <row r="3113" spans="1:2">
      <c r="A3113" t="s">
        <v>3901</v>
      </c>
      <c r="B3113" t="s">
        <v>3309</v>
      </c>
    </row>
    <row r="3114" spans="1:2">
      <c r="A3114" t="s">
        <v>8461</v>
      </c>
      <c r="B3114" t="s">
        <v>3309</v>
      </c>
    </row>
    <row r="3115" spans="1:2">
      <c r="A3115" t="s">
        <v>8461</v>
      </c>
      <c r="B3115" t="s">
        <v>8463</v>
      </c>
    </row>
    <row r="3116" spans="1:2">
      <c r="A3116" t="s">
        <v>4568</v>
      </c>
      <c r="B3116" t="s">
        <v>4569</v>
      </c>
    </row>
    <row r="3117" spans="1:2">
      <c r="A3117" t="s">
        <v>12768</v>
      </c>
      <c r="B3117" t="s">
        <v>12769</v>
      </c>
    </row>
    <row r="3118" spans="1:2">
      <c r="A3118" t="s">
        <v>12809</v>
      </c>
      <c r="B3118" t="s">
        <v>12810</v>
      </c>
    </row>
    <row r="3119" spans="1:2">
      <c r="A3119" t="s">
        <v>6768</v>
      </c>
      <c r="B3119" t="s">
        <v>6769</v>
      </c>
    </row>
    <row r="3120" spans="1:2">
      <c r="A3120" t="s">
        <v>12827</v>
      </c>
      <c r="B3120" t="s">
        <v>12792</v>
      </c>
    </row>
    <row r="3121" spans="1:2">
      <c r="A3121" t="s">
        <v>7529</v>
      </c>
      <c r="B3121" t="s">
        <v>7530</v>
      </c>
    </row>
    <row r="3122" spans="1:2">
      <c r="A3122" t="s">
        <v>5444</v>
      </c>
      <c r="B3122" t="s">
        <v>5446</v>
      </c>
    </row>
    <row r="3123" spans="1:2">
      <c r="A3123" t="s">
        <v>13412</v>
      </c>
      <c r="B3123" t="s">
        <v>13413</v>
      </c>
    </row>
    <row r="3124" spans="1:2">
      <c r="A3124" t="s">
        <v>9584</v>
      </c>
      <c r="B3124" t="s">
        <v>9586</v>
      </c>
    </row>
    <row r="3125" spans="1:2">
      <c r="A3125" t="s">
        <v>9604</v>
      </c>
      <c r="B3125" t="s">
        <v>9606</v>
      </c>
    </row>
    <row r="3126" spans="1:2">
      <c r="A3126" t="s">
        <v>9629</v>
      </c>
      <c r="B3126" t="s">
        <v>9630</v>
      </c>
    </row>
    <row r="3127" spans="1:2">
      <c r="A3127" t="s">
        <v>9623</v>
      </c>
      <c r="B3127" t="s">
        <v>9624</v>
      </c>
    </row>
    <row r="3128" spans="1:2">
      <c r="A3128" t="s">
        <v>4673</v>
      </c>
      <c r="B3128" t="s">
        <v>3310</v>
      </c>
    </row>
    <row r="3129" spans="1:2">
      <c r="A3129" t="s">
        <v>6534</v>
      </c>
      <c r="B3129" t="s">
        <v>6535</v>
      </c>
    </row>
    <row r="3130" spans="1:2">
      <c r="A3130" t="s">
        <v>7464</v>
      </c>
      <c r="B3130" t="s">
        <v>7465</v>
      </c>
    </row>
    <row r="3131" spans="1:2">
      <c r="A3131" t="s">
        <v>7687</v>
      </c>
      <c r="B3131" t="s">
        <v>7688</v>
      </c>
    </row>
    <row r="3132" spans="1:2">
      <c r="A3132" t="s">
        <v>9685</v>
      </c>
      <c r="B3132" t="s">
        <v>9686</v>
      </c>
    </row>
    <row r="3133" spans="1:2">
      <c r="A3133" t="s">
        <v>9685</v>
      </c>
      <c r="B3133" t="s">
        <v>9686</v>
      </c>
    </row>
    <row r="3134" spans="1:2">
      <c r="A3134" t="s">
        <v>5706</v>
      </c>
      <c r="B3134" t="s">
        <v>5707</v>
      </c>
    </row>
    <row r="3135" spans="1:2">
      <c r="A3135" t="s">
        <v>10962</v>
      </c>
      <c r="B3135" t="s">
        <v>10963</v>
      </c>
    </row>
    <row r="3136" spans="1:2">
      <c r="A3136" t="s">
        <v>7539</v>
      </c>
      <c r="B3136" t="s">
        <v>7540</v>
      </c>
    </row>
    <row r="3137" spans="1:2">
      <c r="A3137" t="s">
        <v>8139</v>
      </c>
      <c r="B3137" t="s">
        <v>8141</v>
      </c>
    </row>
    <row r="3138" spans="1:2">
      <c r="A3138" t="s">
        <v>10333</v>
      </c>
      <c r="B3138" t="s">
        <v>10334</v>
      </c>
    </row>
    <row r="3139" spans="1:2">
      <c r="A3139" t="s">
        <v>3819</v>
      </c>
      <c r="B3139" t="s">
        <v>3820</v>
      </c>
    </row>
    <row r="3140" spans="1:2">
      <c r="A3140" t="s">
        <v>10063</v>
      </c>
      <c r="B3140" t="s">
        <v>10065</v>
      </c>
    </row>
    <row r="3141" spans="1:2">
      <c r="A3141" t="s">
        <v>7093</v>
      </c>
      <c r="B3141" t="s">
        <v>7094</v>
      </c>
    </row>
    <row r="3142" spans="1:2">
      <c r="A3142" t="s">
        <v>8131</v>
      </c>
      <c r="B3142" t="s">
        <v>8133</v>
      </c>
    </row>
    <row r="3143" spans="1:2">
      <c r="A3143" t="s">
        <v>10080</v>
      </c>
      <c r="B3143" t="s">
        <v>10081</v>
      </c>
    </row>
    <row r="3144" spans="1:2">
      <c r="A3144" t="s">
        <v>12126</v>
      </c>
      <c r="B3144" t="s">
        <v>12127</v>
      </c>
    </row>
    <row r="3145" spans="1:2">
      <c r="A3145" t="s">
        <v>8542</v>
      </c>
      <c r="B3145" t="s">
        <v>8543</v>
      </c>
    </row>
    <row r="3146" spans="1:2">
      <c r="A3146" t="s">
        <v>10247</v>
      </c>
      <c r="B3146" t="s">
        <v>10249</v>
      </c>
    </row>
    <row r="3147" spans="1:2">
      <c r="A3147" t="s">
        <v>10247</v>
      </c>
      <c r="B3147" t="s">
        <v>10249</v>
      </c>
    </row>
    <row r="3148" spans="1:2">
      <c r="A3148" t="s">
        <v>5533</v>
      </c>
      <c r="B3148" t="s">
        <v>1927</v>
      </c>
    </row>
    <row r="3149" spans="1:2">
      <c r="A3149" t="s">
        <v>5531</v>
      </c>
      <c r="B3149" t="s">
        <v>5532</v>
      </c>
    </row>
    <row r="3150" spans="1:2">
      <c r="A3150" t="s">
        <v>9954</v>
      </c>
      <c r="B3150" t="s">
        <v>9955</v>
      </c>
    </row>
    <row r="3151" spans="1:2">
      <c r="A3151" t="s">
        <v>12182</v>
      </c>
      <c r="B3151" t="s">
        <v>12183</v>
      </c>
    </row>
    <row r="3152" spans="1:2">
      <c r="A3152" t="s">
        <v>8288</v>
      </c>
      <c r="B3152" t="s">
        <v>8289</v>
      </c>
    </row>
    <row r="3153" spans="1:2">
      <c r="A3153" t="s">
        <v>8288</v>
      </c>
      <c r="B3153" t="s">
        <v>8289</v>
      </c>
    </row>
    <row r="3154" spans="1:2">
      <c r="A3154" t="s">
        <v>11073</v>
      </c>
      <c r="B3154" t="s">
        <v>11075</v>
      </c>
    </row>
    <row r="3155" spans="1:2">
      <c r="A3155" t="s">
        <v>11073</v>
      </c>
      <c r="B3155" t="s">
        <v>11074</v>
      </c>
    </row>
    <row r="3156" spans="1:2">
      <c r="A3156" t="s">
        <v>4632</v>
      </c>
      <c r="B3156" t="s">
        <v>4633</v>
      </c>
    </row>
    <row r="3157" spans="1:2">
      <c r="A3157" t="s">
        <v>4752</v>
      </c>
      <c r="B3157" t="s">
        <v>4753</v>
      </c>
    </row>
    <row r="3158" spans="1:2">
      <c r="A3158" t="s">
        <v>10545</v>
      </c>
      <c r="B3158" t="s">
        <v>10546</v>
      </c>
    </row>
    <row r="3159" spans="1:2">
      <c r="A3159" t="s">
        <v>10545</v>
      </c>
      <c r="B3159" t="s">
        <v>10547</v>
      </c>
    </row>
    <row r="3160" spans="1:2">
      <c r="A3160" t="s">
        <v>3849</v>
      </c>
      <c r="B3160" t="s">
        <v>3850</v>
      </c>
    </row>
    <row r="3161" spans="1:2">
      <c r="A3161" t="s">
        <v>9323</v>
      </c>
      <c r="B3161" t="s">
        <v>9324</v>
      </c>
    </row>
    <row r="3162" spans="1:2">
      <c r="A3162" t="s">
        <v>12255</v>
      </c>
      <c r="B3162" t="s">
        <v>12256</v>
      </c>
    </row>
    <row r="3163" spans="1:2">
      <c r="A3163" t="s">
        <v>6686</v>
      </c>
      <c r="B3163" t="s">
        <v>6687</v>
      </c>
    </row>
    <row r="3164" spans="1:2">
      <c r="A3164" t="s">
        <v>9080</v>
      </c>
      <c r="B3164" t="s">
        <v>9081</v>
      </c>
    </row>
    <row r="3165" spans="1:2">
      <c r="A3165" t="s">
        <v>10061</v>
      </c>
      <c r="B3165" t="s">
        <v>10062</v>
      </c>
    </row>
    <row r="3166" spans="1:2">
      <c r="A3166" t="s">
        <v>8204</v>
      </c>
      <c r="B3166" t="s">
        <v>8205</v>
      </c>
    </row>
    <row r="3167" spans="1:2">
      <c r="A3167" t="s">
        <v>7079</v>
      </c>
      <c r="B3167" t="s">
        <v>2013</v>
      </c>
    </row>
    <row r="3168" spans="1:2">
      <c r="A3168" t="s">
        <v>12387</v>
      </c>
      <c r="B3168" t="s">
        <v>12388</v>
      </c>
    </row>
    <row r="3169" spans="1:2">
      <c r="A3169" t="s">
        <v>4394</v>
      </c>
      <c r="B3169" t="s">
        <v>4396</v>
      </c>
    </row>
    <row r="3170" spans="1:2">
      <c r="A3170" t="s">
        <v>4394</v>
      </c>
      <c r="B3170" t="s">
        <v>4398</v>
      </c>
    </row>
    <row r="3171" spans="1:2">
      <c r="A3171" t="s">
        <v>6968</v>
      </c>
      <c r="B3171" t="s">
        <v>6970</v>
      </c>
    </row>
    <row r="3172" spans="1:2">
      <c r="A3172" t="s">
        <v>14081</v>
      </c>
      <c r="B3172" t="s">
        <v>14168</v>
      </c>
    </row>
    <row r="3173" spans="1:2">
      <c r="A3173" t="s">
        <v>13079</v>
      </c>
      <c r="B3173" t="s">
        <v>13080</v>
      </c>
    </row>
    <row r="3174" spans="1:2">
      <c r="A3174" t="s">
        <v>5841</v>
      </c>
      <c r="B3174" t="s">
        <v>5842</v>
      </c>
    </row>
    <row r="3175" spans="1:2">
      <c r="A3175" t="s">
        <v>4847</v>
      </c>
      <c r="B3175" t="s">
        <v>4848</v>
      </c>
    </row>
    <row r="3176" spans="1:2">
      <c r="A3176" t="s">
        <v>11564</v>
      </c>
      <c r="B3176" t="s">
        <v>11565</v>
      </c>
    </row>
    <row r="3177" spans="1:2">
      <c r="A3177" t="s">
        <v>9090</v>
      </c>
      <c r="B3177" t="s">
        <v>9091</v>
      </c>
    </row>
    <row r="3178" spans="1:2">
      <c r="A3178" t="s">
        <v>9090</v>
      </c>
      <c r="B3178" t="s">
        <v>9091</v>
      </c>
    </row>
    <row r="3179" spans="1:2">
      <c r="A3179" t="s">
        <v>4112</v>
      </c>
      <c r="B3179" t="s">
        <v>4113</v>
      </c>
    </row>
    <row r="3180" spans="1:2">
      <c r="A3180" t="s">
        <v>4112</v>
      </c>
      <c r="B3180" t="s">
        <v>4113</v>
      </c>
    </row>
    <row r="3181" spans="1:2">
      <c r="A3181" t="s">
        <v>9226</v>
      </c>
      <c r="B3181" t="s">
        <v>9227</v>
      </c>
    </row>
    <row r="3182" spans="1:2">
      <c r="A3182" t="s">
        <v>9254</v>
      </c>
      <c r="B3182" t="s">
        <v>9255</v>
      </c>
    </row>
    <row r="3183" spans="1:2">
      <c r="A3183" t="s">
        <v>11253</v>
      </c>
      <c r="B3183" t="s">
        <v>11254</v>
      </c>
    </row>
    <row r="3184" spans="1:2">
      <c r="A3184" t="s">
        <v>11231</v>
      </c>
      <c r="B3184" t="s">
        <v>11232</v>
      </c>
    </row>
    <row r="3185" spans="1:2">
      <c r="A3185" t="s">
        <v>11538</v>
      </c>
      <c r="B3185" t="s">
        <v>11539</v>
      </c>
    </row>
    <row r="3186" spans="1:2">
      <c r="A3186" t="s">
        <v>7689</v>
      </c>
      <c r="B3186" t="s">
        <v>7690</v>
      </c>
    </row>
    <row r="3187" spans="1:2">
      <c r="A3187" t="s">
        <v>5570</v>
      </c>
      <c r="B3187" t="s">
        <v>5571</v>
      </c>
    </row>
    <row r="3188" spans="1:2">
      <c r="A3188" t="s">
        <v>11251</v>
      </c>
      <c r="B3188" t="s">
        <v>11252</v>
      </c>
    </row>
    <row r="3189" spans="1:2">
      <c r="A3189" t="s">
        <v>13372</v>
      </c>
      <c r="B3189" t="s">
        <v>13373</v>
      </c>
    </row>
    <row r="3190" spans="1:2">
      <c r="A3190" t="s">
        <v>13372</v>
      </c>
      <c r="B3190" t="s">
        <v>13373</v>
      </c>
    </row>
    <row r="3191" spans="1:2">
      <c r="A3191" t="s">
        <v>3510</v>
      </c>
      <c r="B3191" t="s">
        <v>3511</v>
      </c>
    </row>
    <row r="3192" spans="1:2">
      <c r="A3192" t="s">
        <v>12489</v>
      </c>
      <c r="B3192" t="s">
        <v>12490</v>
      </c>
    </row>
    <row r="3193" spans="1:2">
      <c r="A3193" t="s">
        <v>8926</v>
      </c>
      <c r="B3193" t="s">
        <v>8927</v>
      </c>
    </row>
    <row r="3194" spans="1:2">
      <c r="A3194" t="s">
        <v>13134</v>
      </c>
      <c r="B3194" t="s">
        <v>13135</v>
      </c>
    </row>
    <row r="3195" spans="1:2">
      <c r="A3195" t="s">
        <v>9584</v>
      </c>
      <c r="B3195" t="s">
        <v>9585</v>
      </c>
    </row>
    <row r="3196" spans="1:2">
      <c r="A3196" t="s">
        <v>6488</v>
      </c>
      <c r="B3196" t="s">
        <v>3313</v>
      </c>
    </row>
    <row r="3197" spans="1:2">
      <c r="A3197" t="s">
        <v>9096</v>
      </c>
      <c r="B3197" t="s">
        <v>9097</v>
      </c>
    </row>
    <row r="3198" spans="1:2">
      <c r="A3198" t="s">
        <v>9096</v>
      </c>
      <c r="B3198" t="s">
        <v>9097</v>
      </c>
    </row>
    <row r="3199" spans="1:2">
      <c r="A3199" t="s">
        <v>10626</v>
      </c>
      <c r="B3199" t="s">
        <v>10627</v>
      </c>
    </row>
    <row r="3200" spans="1:2">
      <c r="A3200" t="s">
        <v>8568</v>
      </c>
      <c r="B3200" t="s">
        <v>8569</v>
      </c>
    </row>
    <row r="3201" spans="1:2">
      <c r="A3201" t="s">
        <v>6906</v>
      </c>
      <c r="B3201" t="s">
        <v>6907</v>
      </c>
    </row>
    <row r="3202" spans="1:2">
      <c r="A3202" t="s">
        <v>6908</v>
      </c>
      <c r="B3202" t="s">
        <v>6907</v>
      </c>
    </row>
    <row r="3203" spans="1:2">
      <c r="A3203" t="s">
        <v>6909</v>
      </c>
      <c r="B3203" t="s">
        <v>6910</v>
      </c>
    </row>
    <row r="3204" spans="1:2">
      <c r="A3204" t="s">
        <v>6494</v>
      </c>
      <c r="B3204" t="s">
        <v>6495</v>
      </c>
    </row>
    <row r="3205" spans="1:2">
      <c r="A3205" t="s">
        <v>6500</v>
      </c>
      <c r="B3205" t="s">
        <v>6495</v>
      </c>
    </row>
    <row r="3206" spans="1:2">
      <c r="A3206" t="s">
        <v>5333</v>
      </c>
      <c r="B3206" t="s">
        <v>5334</v>
      </c>
    </row>
    <row r="3207" spans="1:2">
      <c r="A3207" t="s">
        <v>12897</v>
      </c>
      <c r="B3207" t="s">
        <v>12878</v>
      </c>
    </row>
    <row r="3208" spans="1:2">
      <c r="A3208" t="s">
        <v>9963</v>
      </c>
      <c r="B3208" t="s">
        <v>9964</v>
      </c>
    </row>
    <row r="3209" spans="1:2">
      <c r="A3209" t="s">
        <v>12337</v>
      </c>
      <c r="B3209" t="s">
        <v>12339</v>
      </c>
    </row>
    <row r="3210" spans="1:2">
      <c r="A3210" t="s">
        <v>12337</v>
      </c>
      <c r="B3210" t="s">
        <v>12338</v>
      </c>
    </row>
    <row r="3211" spans="1:2">
      <c r="A3211" t="s">
        <v>10127</v>
      </c>
      <c r="B3211" t="s">
        <v>10128</v>
      </c>
    </row>
    <row r="3212" spans="1:2">
      <c r="A3212" t="s">
        <v>10127</v>
      </c>
      <c r="B3212" t="s">
        <v>10129</v>
      </c>
    </row>
    <row r="3213" spans="1:2">
      <c r="A3213" t="s">
        <v>5873</v>
      </c>
      <c r="B3213" t="s">
        <v>5874</v>
      </c>
    </row>
    <row r="3214" spans="1:2">
      <c r="A3214" t="s">
        <v>6374</v>
      </c>
      <c r="B3214" t="s">
        <v>6375</v>
      </c>
    </row>
    <row r="3215" spans="1:2">
      <c r="A3215" t="s">
        <v>7498</v>
      </c>
      <c r="B3215" t="s">
        <v>6375</v>
      </c>
    </row>
    <row r="3216" spans="1:2">
      <c r="A3216" t="s">
        <v>9306</v>
      </c>
      <c r="B3216" t="s">
        <v>9307</v>
      </c>
    </row>
    <row r="3217" spans="1:2">
      <c r="A3217" t="s">
        <v>7691</v>
      </c>
      <c r="B3217" t="s">
        <v>7692</v>
      </c>
    </row>
    <row r="3218" spans="1:2">
      <c r="A3218" t="s">
        <v>6477</v>
      </c>
      <c r="B3218" t="s">
        <v>6478</v>
      </c>
    </row>
    <row r="3219" spans="1:2">
      <c r="A3219" t="s">
        <v>12105</v>
      </c>
      <c r="B3219" t="s">
        <v>12106</v>
      </c>
    </row>
    <row r="3220" spans="1:2">
      <c r="A3220" t="s">
        <v>12105</v>
      </c>
      <c r="B3220" t="s">
        <v>12107</v>
      </c>
    </row>
    <row r="3221" spans="1:2">
      <c r="A3221" t="s">
        <v>8007</v>
      </c>
      <c r="B3221" t="s">
        <v>8009</v>
      </c>
    </row>
    <row r="3222" spans="1:2">
      <c r="A3222" t="s">
        <v>8007</v>
      </c>
      <c r="B3222" t="s">
        <v>8008</v>
      </c>
    </row>
    <row r="3223" spans="1:2">
      <c r="A3223" t="s">
        <v>9677</v>
      </c>
      <c r="B3223" t="s">
        <v>9678</v>
      </c>
    </row>
    <row r="3224" spans="1:2">
      <c r="A3224" t="s">
        <v>9677</v>
      </c>
      <c r="B3224" t="s">
        <v>9678</v>
      </c>
    </row>
    <row r="3225" spans="1:2">
      <c r="A3225" t="s">
        <v>4274</v>
      </c>
      <c r="B3225" t="s">
        <v>4275</v>
      </c>
    </row>
    <row r="3226" spans="1:2">
      <c r="A3226" t="s">
        <v>8007</v>
      </c>
      <c r="B3226" t="s">
        <v>8010</v>
      </c>
    </row>
    <row r="3227" spans="1:2">
      <c r="A3227" t="s">
        <v>9807</v>
      </c>
      <c r="B3227" t="s">
        <v>9808</v>
      </c>
    </row>
    <row r="3228" spans="1:2">
      <c r="A3228" t="s">
        <v>13534</v>
      </c>
      <c r="B3228" t="s">
        <v>13535</v>
      </c>
    </row>
    <row r="3229" spans="1:2">
      <c r="A3229" t="s">
        <v>4453</v>
      </c>
      <c r="B3229" t="s">
        <v>4454</v>
      </c>
    </row>
    <row r="3230" spans="1:2">
      <c r="A3230" t="s">
        <v>3813</v>
      </c>
      <c r="B3230" t="s">
        <v>3814</v>
      </c>
    </row>
    <row r="3231" spans="1:2">
      <c r="A3231" t="s">
        <v>7101</v>
      </c>
      <c r="B3231" t="s">
        <v>7102</v>
      </c>
    </row>
    <row r="3232" spans="1:2">
      <c r="A3232" t="s">
        <v>12453</v>
      </c>
      <c r="B3232" t="s">
        <v>12454</v>
      </c>
    </row>
    <row r="3233" spans="1:2">
      <c r="A3233" t="s">
        <v>4419</v>
      </c>
      <c r="B3233" t="s">
        <v>4420</v>
      </c>
    </row>
    <row r="3234" spans="1:2">
      <c r="A3234" t="s">
        <v>4419</v>
      </c>
      <c r="B3234" t="s">
        <v>4420</v>
      </c>
    </row>
    <row r="3235" spans="1:2">
      <c r="A3235" t="s">
        <v>8216</v>
      </c>
      <c r="B3235" t="s">
        <v>8219</v>
      </c>
    </row>
    <row r="3236" spans="1:2">
      <c r="A3236" t="s">
        <v>8216</v>
      </c>
      <c r="B3236" t="s">
        <v>8218</v>
      </c>
    </row>
    <row r="3237" spans="1:2">
      <c r="A3237" t="s">
        <v>8216</v>
      </c>
      <c r="B3237" t="s">
        <v>8217</v>
      </c>
    </row>
    <row r="3238" spans="1:2">
      <c r="A3238" t="s">
        <v>7345</v>
      </c>
      <c r="B3238" t="s">
        <v>7346</v>
      </c>
    </row>
    <row r="3239" spans="1:2">
      <c r="A3239" t="s">
        <v>12322</v>
      </c>
      <c r="B3239" t="s">
        <v>12323</v>
      </c>
    </row>
    <row r="3240" spans="1:2">
      <c r="A3240" t="s">
        <v>12322</v>
      </c>
      <c r="B3240" t="s">
        <v>12323</v>
      </c>
    </row>
    <row r="3241" spans="1:2">
      <c r="A3241" t="s">
        <v>10319</v>
      </c>
      <c r="B3241" t="s">
        <v>10320</v>
      </c>
    </row>
    <row r="3242" spans="1:2">
      <c r="A3242" t="s">
        <v>12723</v>
      </c>
      <c r="B3242" t="s">
        <v>12724</v>
      </c>
    </row>
    <row r="3243" spans="1:2">
      <c r="A3243" t="s">
        <v>12076</v>
      </c>
      <c r="B3243" t="s">
        <v>12077</v>
      </c>
    </row>
    <row r="3244" spans="1:2">
      <c r="A3244" t="s">
        <v>12076</v>
      </c>
      <c r="B3244" t="s">
        <v>12077</v>
      </c>
    </row>
    <row r="3245" spans="1:2">
      <c r="A3245" t="s">
        <v>9813</v>
      </c>
      <c r="B3245" t="s">
        <v>9814</v>
      </c>
    </row>
    <row r="3246" spans="1:2">
      <c r="A3246" t="s">
        <v>9817</v>
      </c>
      <c r="B3246" t="s">
        <v>9814</v>
      </c>
    </row>
    <row r="3247" spans="1:2">
      <c r="A3247" t="s">
        <v>12712</v>
      </c>
      <c r="B3247" t="s">
        <v>12713</v>
      </c>
    </row>
    <row r="3248" spans="1:2">
      <c r="A3248" t="s">
        <v>12942</v>
      </c>
      <c r="B3248" t="s">
        <v>12943</v>
      </c>
    </row>
    <row r="3249" spans="1:2">
      <c r="A3249" t="s">
        <v>9868</v>
      </c>
      <c r="B3249" t="s">
        <v>9869</v>
      </c>
    </row>
    <row r="3250" spans="1:2">
      <c r="A3250" t="s">
        <v>10843</v>
      </c>
      <c r="B3250" t="s">
        <v>10844</v>
      </c>
    </row>
    <row r="3251" spans="1:2">
      <c r="A3251" t="s">
        <v>4234</v>
      </c>
      <c r="B3251" t="s">
        <v>4235</v>
      </c>
    </row>
    <row r="3252" spans="1:2">
      <c r="A3252" t="s">
        <v>7456</v>
      </c>
      <c r="B3252" t="s">
        <v>7457</v>
      </c>
    </row>
    <row r="3253" spans="1:2">
      <c r="A3253" t="s">
        <v>12421</v>
      </c>
      <c r="B3253" t="s">
        <v>12422</v>
      </c>
    </row>
    <row r="3254" spans="1:2">
      <c r="A3254" t="s">
        <v>8274</v>
      </c>
      <c r="B3254" t="s">
        <v>8275</v>
      </c>
    </row>
    <row r="3255" spans="1:2">
      <c r="A3255" t="s">
        <v>5144</v>
      </c>
      <c r="B3255" t="s">
        <v>5145</v>
      </c>
    </row>
    <row r="3256" spans="1:2">
      <c r="A3256" t="s">
        <v>11618</v>
      </c>
      <c r="B3256" t="s">
        <v>11619</v>
      </c>
    </row>
    <row r="3257" spans="1:2">
      <c r="A3257" t="s">
        <v>10992</v>
      </c>
      <c r="B3257" t="s">
        <v>10994</v>
      </c>
    </row>
    <row r="3258" spans="1:2">
      <c r="A3258" t="s">
        <v>8358</v>
      </c>
      <c r="B3258" t="s">
        <v>8359</v>
      </c>
    </row>
    <row r="3259" spans="1:2">
      <c r="A3259" t="s">
        <v>8306</v>
      </c>
      <c r="B3259" t="s">
        <v>8307</v>
      </c>
    </row>
    <row r="3260" spans="1:2">
      <c r="A3260" t="s">
        <v>10597</v>
      </c>
      <c r="B3260" t="s">
        <v>10598</v>
      </c>
    </row>
    <row r="3261" spans="1:2">
      <c r="A3261" t="s">
        <v>10597</v>
      </c>
      <c r="B3261" t="s">
        <v>10599</v>
      </c>
    </row>
    <row r="3262" spans="1:2">
      <c r="A3262" t="s">
        <v>12149</v>
      </c>
      <c r="B3262" t="s">
        <v>12150</v>
      </c>
    </row>
    <row r="3263" spans="1:2">
      <c r="A3263" t="s">
        <v>10992</v>
      </c>
      <c r="B3263" t="s">
        <v>10993</v>
      </c>
    </row>
    <row r="3264" spans="1:2">
      <c r="A3264" t="s">
        <v>7168</v>
      </c>
      <c r="B3264" t="s">
        <v>7169</v>
      </c>
    </row>
    <row r="3265" spans="1:2">
      <c r="A3265" t="s">
        <v>11644</v>
      </c>
      <c r="B3265" t="s">
        <v>11645</v>
      </c>
    </row>
    <row r="3266" spans="1:2">
      <c r="A3266" t="s">
        <v>10136</v>
      </c>
      <c r="B3266" t="s">
        <v>10137</v>
      </c>
    </row>
    <row r="3267" spans="1:2">
      <c r="A3267" t="s">
        <v>5788</v>
      </c>
      <c r="B3267" t="s">
        <v>5789</v>
      </c>
    </row>
    <row r="3268" spans="1:2">
      <c r="A3268" t="s">
        <v>11978</v>
      </c>
      <c r="B3268" t="s">
        <v>11979</v>
      </c>
    </row>
    <row r="3269" spans="1:2">
      <c r="A3269" t="s">
        <v>8778</v>
      </c>
      <c r="B3269" t="s">
        <v>8779</v>
      </c>
    </row>
    <row r="3270" spans="1:2">
      <c r="A3270" t="s">
        <v>8784</v>
      </c>
      <c r="B3270" t="s">
        <v>8785</v>
      </c>
    </row>
    <row r="3271" spans="1:2">
      <c r="A3271" t="s">
        <v>8772</v>
      </c>
      <c r="B3271" t="s">
        <v>8773</v>
      </c>
    </row>
    <row r="3272" spans="1:2">
      <c r="A3272" t="s">
        <v>9488</v>
      </c>
      <c r="B3272" t="s">
        <v>9489</v>
      </c>
    </row>
    <row r="3273" spans="1:2">
      <c r="A3273" t="s">
        <v>9488</v>
      </c>
      <c r="B3273" t="s">
        <v>9489</v>
      </c>
    </row>
    <row r="3274" spans="1:2">
      <c r="A3274" t="s">
        <v>7693</v>
      </c>
      <c r="B3274" t="s">
        <v>7694</v>
      </c>
    </row>
    <row r="3275" spans="1:2">
      <c r="A3275" t="s">
        <v>9407</v>
      </c>
      <c r="B3275" t="s">
        <v>9408</v>
      </c>
    </row>
    <row r="3276" spans="1:2">
      <c r="A3276" t="s">
        <v>9407</v>
      </c>
      <c r="B3276" t="s">
        <v>9408</v>
      </c>
    </row>
    <row r="3277" spans="1:2">
      <c r="A3277" t="s">
        <v>9520</v>
      </c>
      <c r="B3277" t="s">
        <v>9521</v>
      </c>
    </row>
    <row r="3278" spans="1:2">
      <c r="A3278" t="s">
        <v>9520</v>
      </c>
      <c r="B3278" t="s">
        <v>9521</v>
      </c>
    </row>
    <row r="3279" spans="1:2">
      <c r="A3279" t="s">
        <v>5770</v>
      </c>
      <c r="B3279" t="s">
        <v>14216</v>
      </c>
    </row>
    <row r="3280" spans="1:2">
      <c r="A3280" t="s">
        <v>8686</v>
      </c>
      <c r="B3280" t="s">
        <v>8687</v>
      </c>
    </row>
    <row r="3281" spans="1:2">
      <c r="A3281" t="s">
        <v>12355</v>
      </c>
      <c r="B3281" t="s">
        <v>12356</v>
      </c>
    </row>
    <row r="3282" spans="1:2">
      <c r="A3282" t="s">
        <v>8254</v>
      </c>
      <c r="B3282" t="s">
        <v>8255</v>
      </c>
    </row>
    <row r="3283" spans="1:2">
      <c r="A3283" t="s">
        <v>13078</v>
      </c>
      <c r="B3283" t="s">
        <v>8255</v>
      </c>
    </row>
    <row r="3284" spans="1:2">
      <c r="A3284" t="s">
        <v>12819</v>
      </c>
      <c r="B3284" t="s">
        <v>12820</v>
      </c>
    </row>
    <row r="3285" spans="1:2">
      <c r="A3285" t="s">
        <v>3661</v>
      </c>
      <c r="B3285" t="s">
        <v>3662</v>
      </c>
    </row>
    <row r="3286" spans="1:2">
      <c r="A3286" t="s">
        <v>9965</v>
      </c>
      <c r="B3286" t="s">
        <v>9966</v>
      </c>
    </row>
    <row r="3287" spans="1:2">
      <c r="A3287" t="s">
        <v>10512</v>
      </c>
      <c r="B3287" t="s">
        <v>10513</v>
      </c>
    </row>
    <row r="3288" spans="1:2">
      <c r="A3288" t="s">
        <v>10512</v>
      </c>
      <c r="B3288" t="s">
        <v>10513</v>
      </c>
    </row>
    <row r="3289" spans="1:2">
      <c r="A3289" t="s">
        <v>5275</v>
      </c>
      <c r="B3289" t="s">
        <v>5276</v>
      </c>
    </row>
    <row r="3290" spans="1:2">
      <c r="A3290" t="s">
        <v>8298</v>
      </c>
      <c r="B3290" t="s">
        <v>8299</v>
      </c>
    </row>
    <row r="3291" spans="1:2">
      <c r="A3291" t="s">
        <v>8298</v>
      </c>
      <c r="B3291" t="s">
        <v>8299</v>
      </c>
    </row>
    <row r="3292" spans="1:2">
      <c r="A3292" t="s">
        <v>13536</v>
      </c>
      <c r="B3292" t="s">
        <v>13537</v>
      </c>
    </row>
    <row r="3293" spans="1:2">
      <c r="A3293" t="s">
        <v>13542</v>
      </c>
      <c r="B3293" t="s">
        <v>13543</v>
      </c>
    </row>
    <row r="3294" spans="1:2">
      <c r="A3294" t="s">
        <v>13532</v>
      </c>
      <c r="B3294" t="s">
        <v>13533</v>
      </c>
    </row>
    <row r="3295" spans="1:2">
      <c r="A3295" t="s">
        <v>12999</v>
      </c>
      <c r="B3295" t="s">
        <v>13000</v>
      </c>
    </row>
    <row r="3296" spans="1:2">
      <c r="A3296" t="s">
        <v>10162</v>
      </c>
      <c r="B3296" t="s">
        <v>10163</v>
      </c>
    </row>
    <row r="3297" spans="1:2">
      <c r="A3297" t="s">
        <v>7401</v>
      </c>
      <c r="B3297" t="s">
        <v>7402</v>
      </c>
    </row>
    <row r="3298" spans="1:2">
      <c r="A3298" t="s">
        <v>13058</v>
      </c>
      <c r="B3298" t="s">
        <v>1896</v>
      </c>
    </row>
    <row r="3299" spans="1:2">
      <c r="A3299" t="s">
        <v>13540</v>
      </c>
      <c r="B3299" t="s">
        <v>13541</v>
      </c>
    </row>
    <row r="3300" spans="1:2">
      <c r="A3300" t="s">
        <v>13544</v>
      </c>
      <c r="B3300" t="s">
        <v>13545</v>
      </c>
    </row>
    <row r="3301" spans="1:2">
      <c r="A3301" t="s">
        <v>13538</v>
      </c>
      <c r="B3301" t="s">
        <v>13539</v>
      </c>
    </row>
    <row r="3302" spans="1:2">
      <c r="A3302" t="s">
        <v>9971</v>
      </c>
      <c r="B3302" t="s">
        <v>9972</v>
      </c>
    </row>
    <row r="3303" spans="1:2">
      <c r="A3303" t="s">
        <v>8224</v>
      </c>
      <c r="B3303" t="s">
        <v>8227</v>
      </c>
    </row>
    <row r="3304" spans="1:2">
      <c r="A3304" t="s">
        <v>8224</v>
      </c>
      <c r="B3304" t="s">
        <v>8226</v>
      </c>
    </row>
    <row r="3305" spans="1:2">
      <c r="A3305" t="s">
        <v>11935</v>
      </c>
      <c r="B3305" t="s">
        <v>11936</v>
      </c>
    </row>
    <row r="3306" spans="1:2">
      <c r="A3306" t="s">
        <v>4807</v>
      </c>
      <c r="B3306" t="s">
        <v>4808</v>
      </c>
    </row>
    <row r="3307" spans="1:2">
      <c r="A3307" t="s">
        <v>8220</v>
      </c>
      <c r="B3307" t="s">
        <v>8223</v>
      </c>
    </row>
    <row r="3308" spans="1:2">
      <c r="A3308" t="s">
        <v>8220</v>
      </c>
      <c r="B3308" t="s">
        <v>8222</v>
      </c>
    </row>
    <row r="3309" spans="1:2">
      <c r="A3309" t="s">
        <v>7281</v>
      </c>
      <c r="B3309" t="s">
        <v>7282</v>
      </c>
    </row>
    <row r="3310" spans="1:2">
      <c r="A3310" t="s">
        <v>9647</v>
      </c>
      <c r="B3310" t="s">
        <v>9649</v>
      </c>
    </row>
    <row r="3311" spans="1:2">
      <c r="A3311" t="s">
        <v>9635</v>
      </c>
      <c r="B3311" t="s">
        <v>9637</v>
      </c>
    </row>
    <row r="3312" spans="1:2">
      <c r="A3312" t="s">
        <v>4218</v>
      </c>
      <c r="B3312" t="s">
        <v>4219</v>
      </c>
    </row>
    <row r="3313" spans="1:2">
      <c r="A3313" t="s">
        <v>4210</v>
      </c>
      <c r="B3313" t="s">
        <v>4211</v>
      </c>
    </row>
    <row r="3314" spans="1:2">
      <c r="A3314" t="s">
        <v>5442</v>
      </c>
      <c r="B3314" t="s">
        <v>5443</v>
      </c>
    </row>
    <row r="3315" spans="1:2">
      <c r="A3315" t="s">
        <v>8139</v>
      </c>
      <c r="B3315" t="s">
        <v>8140</v>
      </c>
    </row>
    <row r="3316" spans="1:2">
      <c r="A3316" t="s">
        <v>8224</v>
      </c>
      <c r="B3316" t="s">
        <v>8225</v>
      </c>
    </row>
    <row r="3317" spans="1:2">
      <c r="A3317" t="s">
        <v>8220</v>
      </c>
      <c r="B3317" t="s">
        <v>8221</v>
      </c>
    </row>
    <row r="3318" spans="1:2">
      <c r="A3318" t="s">
        <v>8131</v>
      </c>
      <c r="B3318" t="s">
        <v>8132</v>
      </c>
    </row>
    <row r="3319" spans="1:2">
      <c r="A3319" t="s">
        <v>4627</v>
      </c>
      <c r="B3319" t="s">
        <v>4628</v>
      </c>
    </row>
    <row r="3320" spans="1:2">
      <c r="A3320" t="s">
        <v>8111</v>
      </c>
      <c r="B3320" t="s">
        <v>8112</v>
      </c>
    </row>
    <row r="3321" spans="1:2">
      <c r="A3321" t="s">
        <v>9186</v>
      </c>
      <c r="B3321" t="s">
        <v>9187</v>
      </c>
    </row>
    <row r="3322" spans="1:2">
      <c r="A3322" t="s">
        <v>4819</v>
      </c>
      <c r="B3322" t="s">
        <v>4820</v>
      </c>
    </row>
    <row r="3323" spans="1:2">
      <c r="A3323" t="s">
        <v>4292</v>
      </c>
      <c r="B3323" t="s">
        <v>4293</v>
      </c>
    </row>
    <row r="3324" spans="1:2">
      <c r="A3324" t="s">
        <v>12607</v>
      </c>
      <c r="B3324" t="s">
        <v>12608</v>
      </c>
    </row>
    <row r="3325" spans="1:2">
      <c r="A3325" t="s">
        <v>5839</v>
      </c>
      <c r="B3325" t="s">
        <v>5840</v>
      </c>
    </row>
    <row r="3326" spans="1:2">
      <c r="A3326" t="s">
        <v>6968</v>
      </c>
      <c r="B3326" t="s">
        <v>6969</v>
      </c>
    </row>
    <row r="3327" spans="1:2">
      <c r="A3327" t="s">
        <v>12110</v>
      </c>
      <c r="B3327" t="s">
        <v>12112</v>
      </c>
    </row>
    <row r="3328" spans="1:2">
      <c r="A3328" t="s">
        <v>12141</v>
      </c>
      <c r="B3328" t="s">
        <v>12143</v>
      </c>
    </row>
    <row r="3329" spans="1:2">
      <c r="A3329" t="s">
        <v>14143</v>
      </c>
      <c r="B3329" t="s">
        <v>13577</v>
      </c>
    </row>
    <row r="3330" spans="1:2">
      <c r="A3330" t="s">
        <v>5911</v>
      </c>
      <c r="B3330" t="s">
        <v>14214</v>
      </c>
    </row>
    <row r="3331" spans="1:2">
      <c r="A3331" t="s">
        <v>7146</v>
      </c>
      <c r="B3331" t="s">
        <v>7147</v>
      </c>
    </row>
    <row r="3332" spans="1:2">
      <c r="A3332" t="s">
        <v>12141</v>
      </c>
      <c r="B3332" t="s">
        <v>12142</v>
      </c>
    </row>
    <row r="3333" spans="1:2">
      <c r="A3333" t="s">
        <v>12110</v>
      </c>
      <c r="B3333" t="s">
        <v>12111</v>
      </c>
    </row>
    <row r="3334" spans="1:2">
      <c r="A3334" t="s">
        <v>12869</v>
      </c>
      <c r="B3334" t="s">
        <v>12870</v>
      </c>
    </row>
    <row r="3335" spans="1:2">
      <c r="A3335" t="s">
        <v>10247</v>
      </c>
      <c r="B3335" t="s">
        <v>10248</v>
      </c>
    </row>
    <row r="3336" spans="1:2">
      <c r="A3336" t="s">
        <v>7186</v>
      </c>
      <c r="B3336" t="s">
        <v>7187</v>
      </c>
    </row>
    <row r="3337" spans="1:2">
      <c r="A3337" t="s">
        <v>8360</v>
      </c>
      <c r="B3337" t="s">
        <v>8361</v>
      </c>
    </row>
    <row r="3338" spans="1:2">
      <c r="A3338" t="s">
        <v>10628</v>
      </c>
      <c r="B3338" t="s">
        <v>10629</v>
      </c>
    </row>
    <row r="3339" spans="1:2">
      <c r="A3339" t="s">
        <v>8650</v>
      </c>
      <c r="B3339" t="s">
        <v>8651</v>
      </c>
    </row>
    <row r="3340" spans="1:2">
      <c r="A3340" t="s">
        <v>12893</v>
      </c>
      <c r="B3340" t="s">
        <v>12894</v>
      </c>
    </row>
    <row r="3341" spans="1:2">
      <c r="A3341" t="s">
        <v>13009</v>
      </c>
      <c r="B3341" t="s">
        <v>13010</v>
      </c>
    </row>
    <row r="3342" spans="1:2">
      <c r="A3342" t="s">
        <v>12719</v>
      </c>
      <c r="B3342" t="s">
        <v>12720</v>
      </c>
    </row>
    <row r="3343" spans="1:2">
      <c r="A3343" t="s">
        <v>4480</v>
      </c>
      <c r="B3343" t="s">
        <v>4482</v>
      </c>
    </row>
    <row r="3344" spans="1:2">
      <c r="A3344" t="s">
        <v>4480</v>
      </c>
      <c r="B3344" t="s">
        <v>4481</v>
      </c>
    </row>
    <row r="3345" spans="1:2">
      <c r="A3345" t="s">
        <v>9706</v>
      </c>
      <c r="B3345" t="s">
        <v>9707</v>
      </c>
    </row>
    <row r="3346" spans="1:2">
      <c r="A3346" t="s">
        <v>9706</v>
      </c>
      <c r="B3346" t="s">
        <v>9707</v>
      </c>
    </row>
    <row r="3347" spans="1:2">
      <c r="A3347" t="s">
        <v>9522</v>
      </c>
      <c r="B3347" t="s">
        <v>9523</v>
      </c>
    </row>
    <row r="3348" spans="1:2">
      <c r="A3348" t="s">
        <v>9522</v>
      </c>
      <c r="B3348" t="s">
        <v>9523</v>
      </c>
    </row>
    <row r="3349" spans="1:2">
      <c r="A3349" t="s">
        <v>7012</v>
      </c>
      <c r="B3349" t="s">
        <v>7014</v>
      </c>
    </row>
    <row r="3350" spans="1:2">
      <c r="A3350" t="s">
        <v>10050</v>
      </c>
      <c r="B3350" t="s">
        <v>10051</v>
      </c>
    </row>
    <row r="3351" spans="1:2">
      <c r="A3351" t="s">
        <v>5084</v>
      </c>
      <c r="B3351" t="s">
        <v>5085</v>
      </c>
    </row>
    <row r="3352" spans="1:2">
      <c r="A3352" t="s">
        <v>5273</v>
      </c>
      <c r="B3352" t="s">
        <v>5274</v>
      </c>
    </row>
    <row r="3353" spans="1:2">
      <c r="A3353" t="s">
        <v>12401</v>
      </c>
      <c r="B3353" t="s">
        <v>12402</v>
      </c>
    </row>
    <row r="3354" spans="1:2">
      <c r="A3354" t="s">
        <v>9587</v>
      </c>
      <c r="B3354" t="s">
        <v>9588</v>
      </c>
    </row>
    <row r="3355" spans="1:2">
      <c r="A3355" t="s">
        <v>9575</v>
      </c>
      <c r="B3355" t="s">
        <v>9576</v>
      </c>
    </row>
    <row r="3356" spans="1:2">
      <c r="A3356" t="s">
        <v>9598</v>
      </c>
      <c r="B3356" t="s">
        <v>9600</v>
      </c>
    </row>
    <row r="3357" spans="1:2">
      <c r="A3357" t="s">
        <v>6753</v>
      </c>
      <c r="B3357" t="s">
        <v>6754</v>
      </c>
    </row>
    <row r="3358" spans="1:2">
      <c r="A3358" t="s">
        <v>7317</v>
      </c>
      <c r="B3358" t="s">
        <v>7318</v>
      </c>
    </row>
    <row r="3359" spans="1:2">
      <c r="A3359" t="s">
        <v>8830</v>
      </c>
      <c r="B3359" t="s">
        <v>8831</v>
      </c>
    </row>
    <row r="3360" spans="1:2">
      <c r="A3360" t="s">
        <v>11566</v>
      </c>
      <c r="B3360" t="s">
        <v>11567</v>
      </c>
    </row>
    <row r="3361" spans="1:2">
      <c r="A3361" t="s">
        <v>6336</v>
      </c>
      <c r="B3361" t="s">
        <v>6337</v>
      </c>
    </row>
    <row r="3362" spans="1:2">
      <c r="A3362" t="s">
        <v>9592</v>
      </c>
      <c r="B3362" t="s">
        <v>9593</v>
      </c>
    </row>
    <row r="3363" spans="1:2">
      <c r="A3363" t="s">
        <v>7091</v>
      </c>
      <c r="B3363" t="s">
        <v>7092</v>
      </c>
    </row>
    <row r="3364" spans="1:2">
      <c r="A3364" t="s">
        <v>10841</v>
      </c>
      <c r="B3364" t="s">
        <v>10842</v>
      </c>
    </row>
    <row r="3365" spans="1:2">
      <c r="A3365" t="s">
        <v>3841</v>
      </c>
      <c r="B3365" t="s">
        <v>3842</v>
      </c>
    </row>
    <row r="3366" spans="1:2">
      <c r="A3366" t="s">
        <v>9098</v>
      </c>
      <c r="B3366" t="s">
        <v>9099</v>
      </c>
    </row>
    <row r="3367" spans="1:2">
      <c r="A3367" t="s">
        <v>9098</v>
      </c>
      <c r="B3367" t="s">
        <v>9099</v>
      </c>
    </row>
    <row r="3368" spans="1:2">
      <c r="A3368" t="s">
        <v>8900</v>
      </c>
      <c r="B3368" t="s">
        <v>8901</v>
      </c>
    </row>
    <row r="3369" spans="1:2">
      <c r="A3369" t="s">
        <v>8890</v>
      </c>
      <c r="B3369" t="s">
        <v>8891</v>
      </c>
    </row>
    <row r="3370" spans="1:2">
      <c r="A3370" t="s">
        <v>8173</v>
      </c>
      <c r="B3370" t="s">
        <v>8175</v>
      </c>
    </row>
    <row r="3371" spans="1:2">
      <c r="A3371" t="s">
        <v>9806</v>
      </c>
      <c r="B3371" t="s">
        <v>3042</v>
      </c>
    </row>
    <row r="3372" spans="1:2">
      <c r="A3372" t="s">
        <v>10746</v>
      </c>
      <c r="B3372" t="s">
        <v>10747</v>
      </c>
    </row>
    <row r="3373" spans="1:2">
      <c r="A3373" t="s">
        <v>10746</v>
      </c>
      <c r="B3373" t="s">
        <v>10747</v>
      </c>
    </row>
    <row r="3374" spans="1:2">
      <c r="A3374" t="s">
        <v>5534</v>
      </c>
      <c r="B3374" t="s">
        <v>5535</v>
      </c>
    </row>
    <row r="3375" spans="1:2">
      <c r="A3375" t="s">
        <v>5633</v>
      </c>
      <c r="B3375" t="s">
        <v>5634</v>
      </c>
    </row>
    <row r="3376" spans="1:2">
      <c r="A3376" t="s">
        <v>5654</v>
      </c>
      <c r="B3376" t="s">
        <v>5655</v>
      </c>
    </row>
    <row r="3377" spans="1:2">
      <c r="A3377" t="s">
        <v>9500</v>
      </c>
      <c r="B3377" t="s">
        <v>9501</v>
      </c>
    </row>
    <row r="3378" spans="1:2">
      <c r="A3378" t="s">
        <v>9500</v>
      </c>
      <c r="B3378" t="s">
        <v>9501</v>
      </c>
    </row>
    <row r="3379" spans="1:2">
      <c r="A3379" t="s">
        <v>4971</v>
      </c>
      <c r="B3379" t="s">
        <v>4972</v>
      </c>
    </row>
    <row r="3380" spans="1:2">
      <c r="A3380" t="s">
        <v>3532</v>
      </c>
      <c r="B3380" t="s">
        <v>3533</v>
      </c>
    </row>
    <row r="3381" spans="1:2">
      <c r="A3381" t="s">
        <v>10110</v>
      </c>
      <c r="B3381" t="s">
        <v>10111</v>
      </c>
    </row>
    <row r="3382" spans="1:2">
      <c r="A3382" t="s">
        <v>10110</v>
      </c>
      <c r="B3382" t="s">
        <v>10111</v>
      </c>
    </row>
    <row r="3383" spans="1:2">
      <c r="A3383" t="s">
        <v>11568</v>
      </c>
      <c r="B3383" t="s">
        <v>11569</v>
      </c>
    </row>
    <row r="3384" spans="1:2">
      <c r="A3384" t="s">
        <v>13233</v>
      </c>
      <c r="B3384" t="s">
        <v>13234</v>
      </c>
    </row>
    <row r="3385" spans="1:2">
      <c r="A3385" t="s">
        <v>8464</v>
      </c>
      <c r="B3385" t="s">
        <v>8465</v>
      </c>
    </row>
    <row r="3386" spans="1:2">
      <c r="A3386" t="s">
        <v>8464</v>
      </c>
      <c r="B3386" t="s">
        <v>8465</v>
      </c>
    </row>
    <row r="3387" spans="1:2">
      <c r="A3387" t="s">
        <v>12513</v>
      </c>
      <c r="B3387" t="s">
        <v>12514</v>
      </c>
    </row>
    <row r="3388" spans="1:2">
      <c r="A3388" t="s">
        <v>8608</v>
      </c>
      <c r="B3388" t="s">
        <v>8609</v>
      </c>
    </row>
    <row r="3389" spans="1:2">
      <c r="A3389" t="s">
        <v>6043</v>
      </c>
      <c r="B3389" t="s">
        <v>6044</v>
      </c>
    </row>
    <row r="3390" spans="1:2">
      <c r="A3390" t="s">
        <v>6269</v>
      </c>
      <c r="B3390" t="s">
        <v>6270</v>
      </c>
    </row>
    <row r="3391" spans="1:2">
      <c r="A3391" t="s">
        <v>7695</v>
      </c>
      <c r="B3391" t="s">
        <v>7696</v>
      </c>
    </row>
    <row r="3392" spans="1:2">
      <c r="A3392" t="s">
        <v>7301</v>
      </c>
      <c r="B3392" t="s">
        <v>7302</v>
      </c>
    </row>
    <row r="3393" spans="1:2">
      <c r="A3393" t="s">
        <v>4754</v>
      </c>
      <c r="B3393" t="s">
        <v>4755</v>
      </c>
    </row>
    <row r="3394" spans="1:2">
      <c r="A3394" t="s">
        <v>11822</v>
      </c>
      <c r="B3394" t="s">
        <v>11823</v>
      </c>
    </row>
    <row r="3395" spans="1:2">
      <c r="A3395" t="s">
        <v>5813</v>
      </c>
      <c r="B3395" t="s">
        <v>5814</v>
      </c>
    </row>
    <row r="3396" spans="1:2">
      <c r="A3396" t="s">
        <v>5809</v>
      </c>
      <c r="B3396" t="s">
        <v>5810</v>
      </c>
    </row>
    <row r="3397" spans="1:2">
      <c r="A3397" t="s">
        <v>9739</v>
      </c>
      <c r="B3397" t="s">
        <v>9740</v>
      </c>
    </row>
    <row r="3398" spans="1:2">
      <c r="A3398" t="s">
        <v>11674</v>
      </c>
      <c r="B3398" t="s">
        <v>11675</v>
      </c>
    </row>
    <row r="3399" spans="1:2">
      <c r="A3399" t="s">
        <v>9540</v>
      </c>
      <c r="B3399" t="s">
        <v>9541</v>
      </c>
    </row>
    <row r="3400" spans="1:2">
      <c r="A3400" t="s">
        <v>9540</v>
      </c>
      <c r="B3400" t="s">
        <v>9541</v>
      </c>
    </row>
    <row r="3401" spans="1:2">
      <c r="A3401" t="s">
        <v>12652</v>
      </c>
      <c r="B3401" t="s">
        <v>12653</v>
      </c>
    </row>
    <row r="3402" spans="1:2">
      <c r="A3402" t="s">
        <v>13104</v>
      </c>
      <c r="B3402" t="s">
        <v>13105</v>
      </c>
    </row>
    <row r="3403" spans="1:2">
      <c r="A3403" t="s">
        <v>9769</v>
      </c>
      <c r="B3403" t="s">
        <v>14258</v>
      </c>
    </row>
    <row r="3404" spans="1:2">
      <c r="A3404" t="s">
        <v>8095</v>
      </c>
      <c r="B3404" t="s">
        <v>8096</v>
      </c>
    </row>
    <row r="3405" spans="1:2">
      <c r="A3405" t="s">
        <v>6091</v>
      </c>
      <c r="B3405" t="s">
        <v>6092</v>
      </c>
    </row>
    <row r="3406" spans="1:2">
      <c r="A3406" t="s">
        <v>6093</v>
      </c>
      <c r="B3406" t="s">
        <v>6094</v>
      </c>
    </row>
    <row r="3407" spans="1:2">
      <c r="A3407" t="s">
        <v>10063</v>
      </c>
      <c r="B3407" t="s">
        <v>10064</v>
      </c>
    </row>
    <row r="3408" spans="1:2">
      <c r="A3408" t="s">
        <v>6267</v>
      </c>
      <c r="B3408" t="s">
        <v>6268</v>
      </c>
    </row>
    <row r="3409" spans="1:2">
      <c r="A3409" t="s">
        <v>13530</v>
      </c>
      <c r="B3409" t="s">
        <v>13531</v>
      </c>
    </row>
    <row r="3410" spans="1:2">
      <c r="A3410" t="s">
        <v>5995</v>
      </c>
      <c r="B3410" t="s">
        <v>5996</v>
      </c>
    </row>
    <row r="3411" spans="1:2">
      <c r="A3411" t="s">
        <v>5114</v>
      </c>
      <c r="B3411" t="s">
        <v>5115</v>
      </c>
    </row>
    <row r="3412" spans="1:2">
      <c r="A3412" t="s">
        <v>13018</v>
      </c>
      <c r="B3412" t="s">
        <v>3311</v>
      </c>
    </row>
    <row r="3413" spans="1:2">
      <c r="A3413" t="s">
        <v>7573</v>
      </c>
      <c r="B3413" t="s">
        <v>7574</v>
      </c>
    </row>
    <row r="3414" spans="1:2">
      <c r="A3414" t="s">
        <v>8464</v>
      </c>
      <c r="B3414" t="s">
        <v>8466</v>
      </c>
    </row>
    <row r="3415" spans="1:2">
      <c r="A3415" t="s">
        <v>7697</v>
      </c>
      <c r="B3415" t="s">
        <v>7698</v>
      </c>
    </row>
    <row r="3416" spans="1:2">
      <c r="A3416" t="s">
        <v>11794</v>
      </c>
      <c r="B3416" t="s">
        <v>11795</v>
      </c>
    </row>
    <row r="3417" spans="1:2">
      <c r="A3417" t="s">
        <v>5299</v>
      </c>
      <c r="B3417" t="s">
        <v>5300</v>
      </c>
    </row>
    <row r="3418" spans="1:2">
      <c r="A3418" t="s">
        <v>9632</v>
      </c>
      <c r="B3418" t="s">
        <v>9634</v>
      </c>
    </row>
    <row r="3419" spans="1:2">
      <c r="A3419" t="s">
        <v>9644</v>
      </c>
      <c r="B3419" t="s">
        <v>9645</v>
      </c>
    </row>
    <row r="3420" spans="1:2">
      <c r="A3420" t="s">
        <v>7355</v>
      </c>
      <c r="B3420" t="s">
        <v>7356</v>
      </c>
    </row>
    <row r="3421" spans="1:2">
      <c r="A3421" t="s">
        <v>9100</v>
      </c>
      <c r="B3421" t="s">
        <v>9101</v>
      </c>
    </row>
    <row r="3422" spans="1:2">
      <c r="A3422" t="s">
        <v>9100</v>
      </c>
      <c r="B3422" t="s">
        <v>9101</v>
      </c>
    </row>
    <row r="3423" spans="1:2">
      <c r="A3423" t="s">
        <v>10324</v>
      </c>
      <c r="B3423" t="s">
        <v>10325</v>
      </c>
    </row>
    <row r="3424" spans="1:2">
      <c r="A3424" t="s">
        <v>6376</v>
      </c>
      <c r="B3424" t="s">
        <v>6377</v>
      </c>
    </row>
    <row r="3425" spans="1:2">
      <c r="A3425" t="s">
        <v>10587</v>
      </c>
      <c r="B3425" t="s">
        <v>10588</v>
      </c>
    </row>
    <row r="3426" spans="1:2">
      <c r="A3426" t="s">
        <v>4201</v>
      </c>
      <c r="B3426" t="s">
        <v>1809</v>
      </c>
    </row>
    <row r="3427" spans="1:2">
      <c r="A3427" t="s">
        <v>10600</v>
      </c>
      <c r="B3427" t="s">
        <v>10601</v>
      </c>
    </row>
    <row r="3428" spans="1:2">
      <c r="A3428" t="s">
        <v>10590</v>
      </c>
      <c r="B3428" t="s">
        <v>10592</v>
      </c>
    </row>
    <row r="3429" spans="1:2">
      <c r="A3429" t="s">
        <v>3685</v>
      </c>
      <c r="B3429" t="s">
        <v>3686</v>
      </c>
    </row>
    <row r="3430" spans="1:2">
      <c r="A3430" t="s">
        <v>13070</v>
      </c>
      <c r="B3430" t="s">
        <v>13071</v>
      </c>
    </row>
    <row r="3431" spans="1:2">
      <c r="A3431" t="s">
        <v>4404</v>
      </c>
      <c r="B3431" t="s">
        <v>14156</v>
      </c>
    </row>
    <row r="3432" spans="1:2">
      <c r="A3432" t="s">
        <v>4404</v>
      </c>
      <c r="B3432" t="s">
        <v>4407</v>
      </c>
    </row>
    <row r="3433" spans="1:2">
      <c r="A3433" t="s">
        <v>4404</v>
      </c>
      <c r="B3433" t="s">
        <v>4405</v>
      </c>
    </row>
    <row r="3434" spans="1:2">
      <c r="A3434" t="s">
        <v>4404</v>
      </c>
      <c r="B3434" t="s">
        <v>4406</v>
      </c>
    </row>
    <row r="3435" spans="1:2">
      <c r="A3435" t="s">
        <v>13223</v>
      </c>
      <c r="B3435" t="s">
        <v>13224</v>
      </c>
    </row>
    <row r="3436" spans="1:2">
      <c r="A3436" t="s">
        <v>11620</v>
      </c>
      <c r="B3436" t="s">
        <v>11621</v>
      </c>
    </row>
    <row r="3437" spans="1:2">
      <c r="A3437" t="s">
        <v>11654</v>
      </c>
      <c r="B3437" t="s">
        <v>11655</v>
      </c>
    </row>
    <row r="3438" spans="1:2">
      <c r="A3438" t="s">
        <v>11524</v>
      </c>
      <c r="B3438" t="s">
        <v>11525</v>
      </c>
    </row>
    <row r="3439" spans="1:2">
      <c r="A3439" t="s">
        <v>10395</v>
      </c>
      <c r="B3439" t="s">
        <v>10396</v>
      </c>
    </row>
    <row r="3440" spans="1:2">
      <c r="A3440" t="s">
        <v>10392</v>
      </c>
      <c r="B3440" t="s">
        <v>10393</v>
      </c>
    </row>
    <row r="3441" spans="1:2">
      <c r="A3441" t="s">
        <v>3540</v>
      </c>
      <c r="B3441" t="s">
        <v>3541</v>
      </c>
    </row>
    <row r="3442" spans="1:2">
      <c r="A3442" t="s">
        <v>10793</v>
      </c>
      <c r="B3442" t="s">
        <v>3541</v>
      </c>
    </row>
    <row r="3443" spans="1:2">
      <c r="A3443" t="s">
        <v>6826</v>
      </c>
      <c r="B3443" t="s">
        <v>6827</v>
      </c>
    </row>
    <row r="3444" spans="1:2">
      <c r="A3444" t="s">
        <v>11570</v>
      </c>
      <c r="B3444" t="s">
        <v>11571</v>
      </c>
    </row>
    <row r="3445" spans="1:2">
      <c r="A3445" t="s">
        <v>8722</v>
      </c>
      <c r="B3445" t="s">
        <v>8723</v>
      </c>
    </row>
    <row r="3446" spans="1:2">
      <c r="A3446" t="s">
        <v>13083</v>
      </c>
      <c r="B3446" t="s">
        <v>13084</v>
      </c>
    </row>
    <row r="3447" spans="1:2">
      <c r="A3447" t="s">
        <v>13081</v>
      </c>
      <c r="B3447" t="s">
        <v>13082</v>
      </c>
    </row>
    <row r="3448" spans="1:2">
      <c r="A3448" t="s">
        <v>12977</v>
      </c>
      <c r="B3448" t="s">
        <v>12976</v>
      </c>
    </row>
    <row r="3449" spans="1:2">
      <c r="A3449" t="s">
        <v>12821</v>
      </c>
      <c r="B3449" t="s">
        <v>12828</v>
      </c>
    </row>
    <row r="3450" spans="1:2">
      <c r="A3450" t="s">
        <v>7611</v>
      </c>
      <c r="B3450" t="s">
        <v>7612</v>
      </c>
    </row>
    <row r="3451" spans="1:2">
      <c r="A3451" t="s">
        <v>7551</v>
      </c>
      <c r="B3451" t="s">
        <v>7552</v>
      </c>
    </row>
    <row r="3452" spans="1:2">
      <c r="A3452" t="s">
        <v>7113</v>
      </c>
      <c r="B3452" t="s">
        <v>7114</v>
      </c>
    </row>
    <row r="3453" spans="1:2">
      <c r="A3453" t="s">
        <v>12671</v>
      </c>
      <c r="B3453" t="s">
        <v>12673</v>
      </c>
    </row>
    <row r="3454" spans="1:2">
      <c r="A3454" t="s">
        <v>4969</v>
      </c>
      <c r="B3454" t="s">
        <v>4970</v>
      </c>
    </row>
    <row r="3455" spans="1:2">
      <c r="A3455" t="s">
        <v>13444</v>
      </c>
      <c r="B3455" t="s">
        <v>13453</v>
      </c>
    </row>
    <row r="3456" spans="1:2">
      <c r="A3456" t="s">
        <v>13493</v>
      </c>
      <c r="B3456" t="s">
        <v>13496</v>
      </c>
    </row>
    <row r="3457" spans="1:2">
      <c r="A3457" t="s">
        <v>7271</v>
      </c>
      <c r="B3457" t="s">
        <v>7272</v>
      </c>
    </row>
    <row r="3458" spans="1:2">
      <c r="A3458" t="s">
        <v>9228</v>
      </c>
      <c r="B3458" t="s">
        <v>9229</v>
      </c>
    </row>
    <row r="3459" spans="1:2">
      <c r="A3459" t="s">
        <v>4394</v>
      </c>
      <c r="B3459" t="s">
        <v>4395</v>
      </c>
    </row>
    <row r="3460" spans="1:2">
      <c r="A3460" t="s">
        <v>4394</v>
      </c>
      <c r="B3460" t="s">
        <v>4397</v>
      </c>
    </row>
    <row r="3461" spans="1:2">
      <c r="A3461" t="s">
        <v>8300</v>
      </c>
      <c r="B3461" t="s">
        <v>8301</v>
      </c>
    </row>
    <row r="3462" spans="1:2">
      <c r="A3462" t="s">
        <v>8300</v>
      </c>
      <c r="B3462" t="s">
        <v>8301</v>
      </c>
    </row>
    <row r="3463" spans="1:2">
      <c r="A3463" t="s">
        <v>8832</v>
      </c>
      <c r="B3463" t="s">
        <v>8833</v>
      </c>
    </row>
    <row r="3464" spans="1:2">
      <c r="A3464" t="s">
        <v>7857</v>
      </c>
      <c r="B3464" t="s">
        <v>7858</v>
      </c>
    </row>
    <row r="3465" spans="1:2">
      <c r="A3465" t="s">
        <v>9044</v>
      </c>
      <c r="B3465" t="s">
        <v>9045</v>
      </c>
    </row>
    <row r="3466" spans="1:2">
      <c r="A3466" t="s">
        <v>9562</v>
      </c>
      <c r="B3466" t="s">
        <v>9563</v>
      </c>
    </row>
    <row r="3467" spans="1:2">
      <c r="A3467" t="s">
        <v>8290</v>
      </c>
      <c r="B3467" t="s">
        <v>8291</v>
      </c>
    </row>
    <row r="3468" spans="1:2">
      <c r="A3468" t="s">
        <v>8290</v>
      </c>
      <c r="B3468" t="s">
        <v>8291</v>
      </c>
    </row>
    <row r="3469" spans="1:2">
      <c r="A3469" t="s">
        <v>11710</v>
      </c>
      <c r="B3469" t="s">
        <v>11711</v>
      </c>
    </row>
    <row r="3470" spans="1:2">
      <c r="A3470" t="s">
        <v>8362</v>
      </c>
      <c r="B3470" t="s">
        <v>8363</v>
      </c>
    </row>
    <row r="3471" spans="1:2">
      <c r="A3471" t="s">
        <v>7323</v>
      </c>
      <c r="B3471" t="s">
        <v>7324</v>
      </c>
    </row>
    <row r="3472" spans="1:2">
      <c r="A3472" t="s">
        <v>7699</v>
      </c>
      <c r="B3472" t="s">
        <v>7700</v>
      </c>
    </row>
    <row r="3473" spans="1:2">
      <c r="A3473" t="s">
        <v>9302</v>
      </c>
      <c r="B3473" t="s">
        <v>9303</v>
      </c>
    </row>
    <row r="3474" spans="1:2">
      <c r="A3474" t="s">
        <v>11281</v>
      </c>
      <c r="B3474" t="s">
        <v>11283</v>
      </c>
    </row>
    <row r="3475" spans="1:2">
      <c r="A3475" t="s">
        <v>11304</v>
      </c>
      <c r="B3475" t="s">
        <v>11306</v>
      </c>
    </row>
    <row r="3476" spans="1:2">
      <c r="A3476" t="s">
        <v>8930</v>
      </c>
      <c r="B3476" t="s">
        <v>8931</v>
      </c>
    </row>
    <row r="3477" spans="1:2">
      <c r="A3477" t="s">
        <v>13235</v>
      </c>
      <c r="B3477" t="s">
        <v>13236</v>
      </c>
    </row>
    <row r="3478" spans="1:2">
      <c r="A3478" t="s">
        <v>7033</v>
      </c>
      <c r="B3478" t="s">
        <v>7034</v>
      </c>
    </row>
    <row r="3479" spans="1:2">
      <c r="A3479" t="s">
        <v>8236</v>
      </c>
      <c r="B3479" t="s">
        <v>8239</v>
      </c>
    </row>
    <row r="3480" spans="1:2">
      <c r="A3480" t="s">
        <v>8236</v>
      </c>
      <c r="B3480" t="s">
        <v>8238</v>
      </c>
    </row>
    <row r="3481" spans="1:2">
      <c r="A3481" t="s">
        <v>8236</v>
      </c>
      <c r="B3481" t="s">
        <v>8237</v>
      </c>
    </row>
    <row r="3482" spans="1:2">
      <c r="A3482" t="s">
        <v>12371</v>
      </c>
      <c r="B3482" t="s">
        <v>12372</v>
      </c>
    </row>
    <row r="3483" spans="1:2">
      <c r="A3483" t="s">
        <v>7772</v>
      </c>
      <c r="B3483" t="s">
        <v>7774</v>
      </c>
    </row>
    <row r="3484" spans="1:2">
      <c r="A3484" t="s">
        <v>7772</v>
      </c>
      <c r="B3484" t="s">
        <v>7773</v>
      </c>
    </row>
    <row r="3485" spans="1:2">
      <c r="A3485" t="s">
        <v>8952</v>
      </c>
      <c r="B3485" t="s">
        <v>8953</v>
      </c>
    </row>
    <row r="3486" spans="1:2">
      <c r="A3486" t="s">
        <v>14082</v>
      </c>
      <c r="B3486" t="s">
        <v>14169</v>
      </c>
    </row>
    <row r="3487" spans="1:2">
      <c r="A3487" t="s">
        <v>4330</v>
      </c>
      <c r="B3487" t="s">
        <v>4331</v>
      </c>
    </row>
    <row r="3488" spans="1:2">
      <c r="A3488" t="s">
        <v>6059</v>
      </c>
      <c r="B3488" t="s">
        <v>6060</v>
      </c>
    </row>
    <row r="3489" spans="1:2">
      <c r="A3489" t="s">
        <v>4162</v>
      </c>
      <c r="B3489" t="s">
        <v>4163</v>
      </c>
    </row>
    <row r="3490" spans="1:2">
      <c r="A3490" t="s">
        <v>5172</v>
      </c>
      <c r="B3490" t="s">
        <v>5173</v>
      </c>
    </row>
    <row r="3491" spans="1:2">
      <c r="A3491" t="s">
        <v>11281</v>
      </c>
      <c r="B3491" t="s">
        <v>11282</v>
      </c>
    </row>
    <row r="3492" spans="1:2">
      <c r="A3492" t="s">
        <v>11281</v>
      </c>
      <c r="B3492" t="s">
        <v>11282</v>
      </c>
    </row>
    <row r="3493" spans="1:2">
      <c r="A3493" t="s">
        <v>11304</v>
      </c>
      <c r="B3493" t="s">
        <v>11305</v>
      </c>
    </row>
    <row r="3494" spans="1:2">
      <c r="A3494" t="s">
        <v>11304</v>
      </c>
      <c r="B3494" t="s">
        <v>11305</v>
      </c>
    </row>
    <row r="3495" spans="1:2">
      <c r="A3495" t="s">
        <v>4605</v>
      </c>
      <c r="B3495" t="s">
        <v>4606</v>
      </c>
    </row>
    <row r="3496" spans="1:2">
      <c r="A3496" t="s">
        <v>4086</v>
      </c>
      <c r="B3496" t="s">
        <v>4087</v>
      </c>
    </row>
    <row r="3497" spans="1:2">
      <c r="A3497" t="s">
        <v>13059</v>
      </c>
      <c r="B3497" t="s">
        <v>4087</v>
      </c>
    </row>
    <row r="3498" spans="1:2">
      <c r="A3498" t="s">
        <v>5156</v>
      </c>
      <c r="B3498" t="s">
        <v>5157</v>
      </c>
    </row>
    <row r="3499" spans="1:2">
      <c r="A3499" t="s">
        <v>5194</v>
      </c>
      <c r="B3499" t="s">
        <v>5195</v>
      </c>
    </row>
    <row r="3500" spans="1:2">
      <c r="A3500" t="s">
        <v>8950</v>
      </c>
      <c r="B3500" t="s">
        <v>8951</v>
      </c>
    </row>
    <row r="3501" spans="1:2">
      <c r="A3501" t="s">
        <v>11899</v>
      </c>
      <c r="B3501" t="s">
        <v>11900</v>
      </c>
    </row>
    <row r="3502" spans="1:2">
      <c r="A3502" t="s">
        <v>13147</v>
      </c>
      <c r="B3502" t="s">
        <v>13148</v>
      </c>
    </row>
    <row r="3503" spans="1:2">
      <c r="A3503" t="s">
        <v>8053</v>
      </c>
      <c r="B3503" t="s">
        <v>8054</v>
      </c>
    </row>
    <row r="3504" spans="1:2">
      <c r="A3504" t="s">
        <v>8276</v>
      </c>
      <c r="B3504" t="s">
        <v>8277</v>
      </c>
    </row>
    <row r="3505" spans="1:2">
      <c r="A3505" t="s">
        <v>7359</v>
      </c>
      <c r="B3505" t="s">
        <v>7360</v>
      </c>
    </row>
    <row r="3506" spans="1:2">
      <c r="A3506" t="s">
        <v>4244</v>
      </c>
      <c r="B3506" t="s">
        <v>4245</v>
      </c>
    </row>
    <row r="3507" spans="1:2">
      <c r="A3507" t="s">
        <v>9287</v>
      </c>
      <c r="B3507" t="s">
        <v>9288</v>
      </c>
    </row>
    <row r="3508" spans="1:2">
      <c r="A3508" t="s">
        <v>10286</v>
      </c>
      <c r="B3508" t="s">
        <v>10287</v>
      </c>
    </row>
    <row r="3509" spans="1:2">
      <c r="A3509" t="s">
        <v>10286</v>
      </c>
      <c r="B3509" t="s">
        <v>10289</v>
      </c>
    </row>
    <row r="3510" spans="1:2">
      <c r="A3510" t="s">
        <v>11824</v>
      </c>
      <c r="B3510" t="s">
        <v>11825</v>
      </c>
    </row>
    <row r="3511" spans="1:2">
      <c r="A3511" t="s">
        <v>10966</v>
      </c>
      <c r="B3511" t="s">
        <v>10967</v>
      </c>
    </row>
    <row r="3512" spans="1:2">
      <c r="A3512" t="s">
        <v>11572</v>
      </c>
      <c r="B3512" t="s">
        <v>11573</v>
      </c>
    </row>
    <row r="3513" spans="1:2">
      <c r="A3513" t="s">
        <v>14109</v>
      </c>
      <c r="B3513" t="s">
        <v>4890</v>
      </c>
    </row>
    <row r="3514" spans="1:2">
      <c r="A3514" t="s">
        <v>5971</v>
      </c>
      <c r="B3514" t="s">
        <v>5972</v>
      </c>
    </row>
    <row r="3515" spans="1:2">
      <c r="A3515" t="s">
        <v>12034</v>
      </c>
      <c r="B3515" t="s">
        <v>12035</v>
      </c>
    </row>
    <row r="3516" spans="1:2">
      <c r="A3516" t="s">
        <v>5890</v>
      </c>
      <c r="B3516" t="s">
        <v>5891</v>
      </c>
    </row>
    <row r="3517" spans="1:2">
      <c r="A3517" t="s">
        <v>10995</v>
      </c>
      <c r="B3517" t="s">
        <v>10997</v>
      </c>
    </row>
    <row r="3518" spans="1:2">
      <c r="A3518" t="s">
        <v>10995</v>
      </c>
      <c r="B3518" t="s">
        <v>10996</v>
      </c>
    </row>
    <row r="3519" spans="1:2">
      <c r="A3519" t="s">
        <v>10044</v>
      </c>
      <c r="B3519" t="s">
        <v>10045</v>
      </c>
    </row>
    <row r="3520" spans="1:2">
      <c r="A3520" t="s">
        <v>10044</v>
      </c>
      <c r="B3520" t="s">
        <v>10045</v>
      </c>
    </row>
    <row r="3521" spans="1:2">
      <c r="A3521" t="s">
        <v>9751</v>
      </c>
      <c r="B3521" t="s">
        <v>9752</v>
      </c>
    </row>
    <row r="3522" spans="1:2">
      <c r="A3522" t="s">
        <v>10326</v>
      </c>
      <c r="B3522" t="s">
        <v>10327</v>
      </c>
    </row>
    <row r="3523" spans="1:2">
      <c r="A3523" t="s">
        <v>12709</v>
      </c>
      <c r="B3523" t="s">
        <v>12710</v>
      </c>
    </row>
    <row r="3524" spans="1:2">
      <c r="A3524" t="s">
        <v>5353</v>
      </c>
      <c r="B3524" t="s">
        <v>5354</v>
      </c>
    </row>
    <row r="3525" spans="1:2">
      <c r="A3525" t="s">
        <v>12932</v>
      </c>
      <c r="B3525" t="s">
        <v>12933</v>
      </c>
    </row>
    <row r="3526" spans="1:2">
      <c r="A3526" t="s">
        <v>5811</v>
      </c>
      <c r="B3526" t="s">
        <v>5812</v>
      </c>
    </row>
    <row r="3527" spans="1:2">
      <c r="A3527" t="s">
        <v>11106</v>
      </c>
      <c r="B3527" t="s">
        <v>11108</v>
      </c>
    </row>
    <row r="3528" spans="1:2">
      <c r="A3528" t="s">
        <v>11106</v>
      </c>
      <c r="B3528" t="s">
        <v>11107</v>
      </c>
    </row>
    <row r="3529" spans="1:2">
      <c r="A3529" t="s">
        <v>11040</v>
      </c>
      <c r="B3529" t="s">
        <v>11041</v>
      </c>
    </row>
    <row r="3530" spans="1:2">
      <c r="A3530" t="s">
        <v>11040</v>
      </c>
      <c r="B3530" t="s">
        <v>11041</v>
      </c>
    </row>
    <row r="3531" spans="1:2">
      <c r="A3531" t="s">
        <v>4960</v>
      </c>
      <c r="B3531" t="s">
        <v>4961</v>
      </c>
    </row>
    <row r="3532" spans="1:2">
      <c r="A3532" t="s">
        <v>9459</v>
      </c>
      <c r="B3532" t="s">
        <v>9460</v>
      </c>
    </row>
    <row r="3533" spans="1:2">
      <c r="A3533" t="s">
        <v>9459</v>
      </c>
      <c r="B3533" t="s">
        <v>9460</v>
      </c>
    </row>
    <row r="3534" spans="1:2">
      <c r="A3534" t="s">
        <v>5287</v>
      </c>
      <c r="B3534" t="s">
        <v>5288</v>
      </c>
    </row>
    <row r="3535" spans="1:2">
      <c r="A3535" t="s">
        <v>4863</v>
      </c>
      <c r="B3535" t="s">
        <v>4864</v>
      </c>
    </row>
    <row r="3536" spans="1:2">
      <c r="A3536" t="s">
        <v>7857</v>
      </c>
      <c r="B3536" t="s">
        <v>7860</v>
      </c>
    </row>
    <row r="3537" spans="1:2">
      <c r="A3537" t="s">
        <v>3937</v>
      </c>
      <c r="B3537" t="s">
        <v>3938</v>
      </c>
    </row>
    <row r="3538" spans="1:2">
      <c r="A3538" t="s">
        <v>8768</v>
      </c>
      <c r="B3538" t="s">
        <v>8769</v>
      </c>
    </row>
    <row r="3539" spans="1:2">
      <c r="A3539" t="s">
        <v>8948</v>
      </c>
      <c r="B3539" t="s">
        <v>8949</v>
      </c>
    </row>
    <row r="3540" spans="1:2">
      <c r="A3540" t="s">
        <v>3877</v>
      </c>
      <c r="B3540" t="s">
        <v>3878</v>
      </c>
    </row>
    <row r="3541" spans="1:2">
      <c r="A3541" t="s">
        <v>10560</v>
      </c>
      <c r="B3541" t="s">
        <v>10561</v>
      </c>
    </row>
    <row r="3542" spans="1:2">
      <c r="A3542" t="s">
        <v>3486</v>
      </c>
      <c r="B3542" t="s">
        <v>3487</v>
      </c>
    </row>
    <row r="3543" spans="1:2">
      <c r="A3543" t="s">
        <v>12123</v>
      </c>
      <c r="B3543" t="s">
        <v>12125</v>
      </c>
    </row>
    <row r="3544" spans="1:2">
      <c r="A3544" t="s">
        <v>5953</v>
      </c>
      <c r="B3544" t="s">
        <v>5954</v>
      </c>
    </row>
    <row r="3545" spans="1:2">
      <c r="A3545" t="s">
        <v>12902</v>
      </c>
      <c r="B3545" t="s">
        <v>12903</v>
      </c>
    </row>
    <row r="3546" spans="1:2">
      <c r="A3546" t="s">
        <v>11676</v>
      </c>
      <c r="B3546" t="s">
        <v>11677</v>
      </c>
    </row>
    <row r="3547" spans="1:2">
      <c r="A3547" t="s">
        <v>12833</v>
      </c>
      <c r="B3547" t="s">
        <v>12834</v>
      </c>
    </row>
    <row r="3548" spans="1:2">
      <c r="A3548" t="s">
        <v>13502</v>
      </c>
      <c r="B3548" t="s">
        <v>13507</v>
      </c>
    </row>
    <row r="3549" spans="1:2">
      <c r="A3549" t="s">
        <v>13478</v>
      </c>
      <c r="B3549" t="s">
        <v>13479</v>
      </c>
    </row>
    <row r="3550" spans="1:2">
      <c r="A3550" t="s">
        <v>13478</v>
      </c>
      <c r="B3550" t="s">
        <v>13479</v>
      </c>
    </row>
    <row r="3551" spans="1:2">
      <c r="A3551" t="s">
        <v>13478</v>
      </c>
      <c r="B3551" t="s">
        <v>13479</v>
      </c>
    </row>
    <row r="3552" spans="1:2">
      <c r="A3552" t="s">
        <v>13478</v>
      </c>
      <c r="B3552" t="s">
        <v>13479</v>
      </c>
    </row>
    <row r="3553" spans="1:2">
      <c r="A3553" t="s">
        <v>13478</v>
      </c>
      <c r="B3553" t="s">
        <v>13479</v>
      </c>
    </row>
    <row r="3554" spans="1:2">
      <c r="A3554" t="s">
        <v>13478</v>
      </c>
      <c r="B3554" t="s">
        <v>13479</v>
      </c>
    </row>
    <row r="3555" spans="1:2">
      <c r="A3555" t="s">
        <v>13478</v>
      </c>
      <c r="B3555" t="s">
        <v>13479</v>
      </c>
    </row>
    <row r="3556" spans="1:2">
      <c r="A3556" t="s">
        <v>13478</v>
      </c>
      <c r="B3556" t="s">
        <v>13479</v>
      </c>
    </row>
    <row r="3557" spans="1:2">
      <c r="A3557" t="s">
        <v>13478</v>
      </c>
      <c r="B3557" t="s">
        <v>13479</v>
      </c>
    </row>
    <row r="3558" spans="1:2">
      <c r="A3558" t="s">
        <v>13478</v>
      </c>
      <c r="B3558" t="s">
        <v>13479</v>
      </c>
    </row>
    <row r="3559" spans="1:2">
      <c r="A3559" t="s">
        <v>13502</v>
      </c>
      <c r="B3559" t="s">
        <v>13504</v>
      </c>
    </row>
    <row r="3560" spans="1:2">
      <c r="A3560" t="s">
        <v>9461</v>
      </c>
      <c r="B3560" t="s">
        <v>9462</v>
      </c>
    </row>
    <row r="3561" spans="1:2">
      <c r="A3561" t="s">
        <v>9461</v>
      </c>
      <c r="B3561" t="s">
        <v>9462</v>
      </c>
    </row>
    <row r="3562" spans="1:2">
      <c r="A3562" t="s">
        <v>9470</v>
      </c>
      <c r="B3562" t="s">
        <v>9471</v>
      </c>
    </row>
    <row r="3563" spans="1:2">
      <c r="A3563" t="s">
        <v>9470</v>
      </c>
      <c r="B3563" t="s">
        <v>9471</v>
      </c>
    </row>
    <row r="3564" spans="1:2">
      <c r="A3564" t="s">
        <v>5256</v>
      </c>
      <c r="B3564" t="s">
        <v>14196</v>
      </c>
    </row>
    <row r="3565" spans="1:2">
      <c r="A3565" t="s">
        <v>9472</v>
      </c>
      <c r="B3565" t="s">
        <v>9473</v>
      </c>
    </row>
    <row r="3566" spans="1:2">
      <c r="A3566" t="s">
        <v>9472</v>
      </c>
      <c r="B3566" t="s">
        <v>9473</v>
      </c>
    </row>
    <row r="3567" spans="1:2">
      <c r="A3567" t="s">
        <v>6418</v>
      </c>
      <c r="B3567" t="s">
        <v>6419</v>
      </c>
    </row>
    <row r="3568" spans="1:2">
      <c r="A3568" t="s">
        <v>12684</v>
      </c>
      <c r="B3568" t="s">
        <v>12685</v>
      </c>
    </row>
    <row r="3569" spans="1:2">
      <c r="A3569" t="s">
        <v>7955</v>
      </c>
      <c r="B3569" t="s">
        <v>7956</v>
      </c>
    </row>
    <row r="3570" spans="1:2">
      <c r="A3570" t="s">
        <v>12789</v>
      </c>
      <c r="B3570" t="s">
        <v>12790</v>
      </c>
    </row>
    <row r="3571" spans="1:2">
      <c r="A3571" t="s">
        <v>13519</v>
      </c>
      <c r="B3571" t="s">
        <v>13520</v>
      </c>
    </row>
    <row r="3572" spans="1:2">
      <c r="A3572" t="s">
        <v>11943</v>
      </c>
      <c r="B3572" t="s">
        <v>11944</v>
      </c>
    </row>
    <row r="3573" spans="1:2">
      <c r="A3573" t="s">
        <v>12557</v>
      </c>
      <c r="B3573" t="s">
        <v>12558</v>
      </c>
    </row>
    <row r="3574" spans="1:2">
      <c r="A3574" t="s">
        <v>7857</v>
      </c>
      <c r="B3574" t="s">
        <v>7861</v>
      </c>
    </row>
    <row r="3575" spans="1:2">
      <c r="A3575" t="s">
        <v>7033</v>
      </c>
      <c r="B3575" t="s">
        <v>7035</v>
      </c>
    </row>
    <row r="3576" spans="1:2">
      <c r="A3576" t="s">
        <v>12178</v>
      </c>
      <c r="B3576" t="s">
        <v>12179</v>
      </c>
    </row>
    <row r="3577" spans="1:2">
      <c r="A3577" t="s">
        <v>12823</v>
      </c>
      <c r="B3577" t="s">
        <v>12824</v>
      </c>
    </row>
    <row r="3578" spans="1:2">
      <c r="A3578" t="s">
        <v>9592</v>
      </c>
      <c r="B3578" t="s">
        <v>9594</v>
      </c>
    </row>
    <row r="3579" spans="1:2">
      <c r="A3579" t="s">
        <v>9691</v>
      </c>
      <c r="B3579" t="s">
        <v>9692</v>
      </c>
    </row>
    <row r="3580" spans="1:2">
      <c r="A3580" t="s">
        <v>9691</v>
      </c>
      <c r="B3580" t="s">
        <v>9692</v>
      </c>
    </row>
    <row r="3581" spans="1:2">
      <c r="A3581" t="s">
        <v>8232</v>
      </c>
      <c r="B3581" t="s">
        <v>8233</v>
      </c>
    </row>
    <row r="3582" spans="1:2">
      <c r="A3582" t="s">
        <v>8232</v>
      </c>
      <c r="B3582" t="s">
        <v>8235</v>
      </c>
    </row>
    <row r="3583" spans="1:2">
      <c r="A3583" t="s">
        <v>8232</v>
      </c>
      <c r="B3583" t="s">
        <v>8234</v>
      </c>
    </row>
    <row r="3584" spans="1:2">
      <c r="A3584" t="s">
        <v>10272</v>
      </c>
      <c r="B3584" t="s">
        <v>10275</v>
      </c>
    </row>
    <row r="3585" spans="1:2">
      <c r="A3585" t="s">
        <v>3815</v>
      </c>
      <c r="B3585" t="s">
        <v>3816</v>
      </c>
    </row>
    <row r="3586" spans="1:2">
      <c r="A3586" t="s">
        <v>6971</v>
      </c>
      <c r="B3586" t="s">
        <v>6973</v>
      </c>
    </row>
    <row r="3587" spans="1:2">
      <c r="A3587" t="s">
        <v>9409</v>
      </c>
      <c r="B3587" t="s">
        <v>9410</v>
      </c>
    </row>
    <row r="3588" spans="1:2">
      <c r="A3588" t="s">
        <v>9409</v>
      </c>
      <c r="B3588" t="s">
        <v>9410</v>
      </c>
    </row>
    <row r="3589" spans="1:2">
      <c r="A3589" t="s">
        <v>10286</v>
      </c>
      <c r="B3589" t="s">
        <v>10288</v>
      </c>
    </row>
    <row r="3590" spans="1:2">
      <c r="A3590" t="s">
        <v>4114</v>
      </c>
      <c r="B3590" t="s">
        <v>4115</v>
      </c>
    </row>
    <row r="3591" spans="1:2">
      <c r="A3591" t="s">
        <v>4114</v>
      </c>
      <c r="B3591" t="s">
        <v>4115</v>
      </c>
    </row>
    <row r="3592" spans="1:2">
      <c r="A3592" t="s">
        <v>7701</v>
      </c>
      <c r="B3592" t="s">
        <v>7702</v>
      </c>
    </row>
    <row r="3593" spans="1:2">
      <c r="A3593" t="s">
        <v>5591</v>
      </c>
      <c r="B3593" t="s">
        <v>5592</v>
      </c>
    </row>
    <row r="3594" spans="1:2">
      <c r="A3594" t="s">
        <v>5589</v>
      </c>
      <c r="B3594" t="s">
        <v>5590</v>
      </c>
    </row>
    <row r="3595" spans="1:2">
      <c r="A3595" t="s">
        <v>10892</v>
      </c>
      <c r="B3595" t="s">
        <v>10893</v>
      </c>
    </row>
    <row r="3596" spans="1:2">
      <c r="A3596" t="s">
        <v>10149</v>
      </c>
      <c r="B3596" t="s">
        <v>10151</v>
      </c>
    </row>
    <row r="3597" spans="1:2">
      <c r="A3597" t="s">
        <v>11130</v>
      </c>
      <c r="B3597" t="s">
        <v>11132</v>
      </c>
    </row>
    <row r="3598" spans="1:2">
      <c r="A3598" t="s">
        <v>11130</v>
      </c>
      <c r="B3598" t="s">
        <v>11131</v>
      </c>
    </row>
    <row r="3599" spans="1:2">
      <c r="A3599" t="s">
        <v>11678</v>
      </c>
      <c r="B3599" t="s">
        <v>11679</v>
      </c>
    </row>
    <row r="3600" spans="1:2">
      <c r="A3600" t="s">
        <v>8746</v>
      </c>
      <c r="B3600" t="s">
        <v>8747</v>
      </c>
    </row>
    <row r="3601" spans="1:2">
      <c r="A3601" t="s">
        <v>12423</v>
      </c>
      <c r="B3601" t="s">
        <v>12424</v>
      </c>
    </row>
    <row r="3602" spans="1:2">
      <c r="A3602" t="s">
        <v>10168</v>
      </c>
      <c r="B3602" t="s">
        <v>10169</v>
      </c>
    </row>
    <row r="3603" spans="1:2">
      <c r="A3603" t="s">
        <v>11622</v>
      </c>
      <c r="B3603" t="s">
        <v>11623</v>
      </c>
    </row>
    <row r="3604" spans="1:2">
      <c r="A3604" t="s">
        <v>4130</v>
      </c>
      <c r="B3604" t="s">
        <v>4131</v>
      </c>
    </row>
    <row r="3605" spans="1:2">
      <c r="A3605" t="s">
        <v>4130</v>
      </c>
      <c r="B3605" t="s">
        <v>4131</v>
      </c>
    </row>
    <row r="3606" spans="1:2">
      <c r="A3606" t="s">
        <v>7857</v>
      </c>
      <c r="B3606" t="s">
        <v>7859</v>
      </c>
    </row>
    <row r="3607" spans="1:2">
      <c r="A3607" t="s">
        <v>9679</v>
      </c>
      <c r="B3607" t="s">
        <v>9680</v>
      </c>
    </row>
    <row r="3608" spans="1:2">
      <c r="A3608" t="s">
        <v>9679</v>
      </c>
      <c r="B3608" t="s">
        <v>9680</v>
      </c>
    </row>
    <row r="3609" spans="1:2">
      <c r="A3609" t="s">
        <v>12711</v>
      </c>
      <c r="B3609" t="s">
        <v>9680</v>
      </c>
    </row>
    <row r="3610" spans="1:2">
      <c r="A3610" t="s">
        <v>4122</v>
      </c>
      <c r="B3610" t="s">
        <v>4123</v>
      </c>
    </row>
    <row r="3611" spans="1:2">
      <c r="A3611" t="s">
        <v>4122</v>
      </c>
      <c r="B3611" t="s">
        <v>4123</v>
      </c>
    </row>
    <row r="3612" spans="1:2">
      <c r="A3612" t="s">
        <v>12740</v>
      </c>
      <c r="B3612" t="s">
        <v>12741</v>
      </c>
    </row>
    <row r="3613" spans="1:2">
      <c r="A3613" t="s">
        <v>14069</v>
      </c>
      <c r="B3613" t="s">
        <v>3793</v>
      </c>
    </row>
    <row r="3614" spans="1:2">
      <c r="A3614" t="s">
        <v>3792</v>
      </c>
      <c r="B3614" t="s">
        <v>3793</v>
      </c>
    </row>
    <row r="3615" spans="1:2">
      <c r="A3615" t="s">
        <v>9666</v>
      </c>
      <c r="B3615" t="s">
        <v>9667</v>
      </c>
    </row>
    <row r="3616" spans="1:2">
      <c r="A3616" t="s">
        <v>9666</v>
      </c>
      <c r="B3616" t="s">
        <v>9667</v>
      </c>
    </row>
    <row r="3617" spans="1:2">
      <c r="A3617" t="s">
        <v>5269</v>
      </c>
      <c r="B3617" t="s">
        <v>5270</v>
      </c>
    </row>
    <row r="3618" spans="1:2">
      <c r="A3618" t="s">
        <v>8059</v>
      </c>
      <c r="B3618" t="s">
        <v>8060</v>
      </c>
    </row>
    <row r="3619" spans="1:2">
      <c r="A3619" t="s">
        <v>12363</v>
      </c>
      <c r="B3619" t="s">
        <v>12364</v>
      </c>
    </row>
    <row r="3620" spans="1:2">
      <c r="A3620" t="s">
        <v>10685</v>
      </c>
      <c r="B3620" t="s">
        <v>10686</v>
      </c>
    </row>
    <row r="3621" spans="1:2">
      <c r="A3621" t="s">
        <v>10685</v>
      </c>
      <c r="B3621" t="s">
        <v>10687</v>
      </c>
    </row>
    <row r="3622" spans="1:2">
      <c r="A3622" t="s">
        <v>5018</v>
      </c>
      <c r="B3622" t="s">
        <v>5019</v>
      </c>
    </row>
    <row r="3623" spans="1:2">
      <c r="A3623" t="s">
        <v>8866</v>
      </c>
      <c r="B3623" t="s">
        <v>8867</v>
      </c>
    </row>
    <row r="3624" spans="1:2">
      <c r="A3624" t="s">
        <v>5708</v>
      </c>
      <c r="B3624" t="s">
        <v>5709</v>
      </c>
    </row>
    <row r="3625" spans="1:2">
      <c r="A3625" t="s">
        <v>9474</v>
      </c>
      <c r="B3625" t="s">
        <v>9475</v>
      </c>
    </row>
    <row r="3626" spans="1:2">
      <c r="A3626" t="s">
        <v>9474</v>
      </c>
      <c r="B3626" t="s">
        <v>9475</v>
      </c>
    </row>
    <row r="3627" spans="1:2">
      <c r="A3627" t="s">
        <v>8212</v>
      </c>
      <c r="B3627" t="s">
        <v>8213</v>
      </c>
    </row>
    <row r="3628" spans="1:2">
      <c r="A3628" t="s">
        <v>5595</v>
      </c>
      <c r="B3628" t="s">
        <v>14199</v>
      </c>
    </row>
    <row r="3629" spans="1:2">
      <c r="A3629" t="s">
        <v>5593</v>
      </c>
      <c r="B3629" t="s">
        <v>14198</v>
      </c>
    </row>
    <row r="3630" spans="1:2">
      <c r="A3630" t="s">
        <v>3639</v>
      </c>
      <c r="B3630" t="s">
        <v>3640</v>
      </c>
    </row>
    <row r="3631" spans="1:2">
      <c r="A3631" t="s">
        <v>7066</v>
      </c>
      <c r="B3631" t="s">
        <v>7067</v>
      </c>
    </row>
    <row r="3632" spans="1:2">
      <c r="A3632" t="s">
        <v>7553</v>
      </c>
      <c r="B3632" t="s">
        <v>7554</v>
      </c>
    </row>
    <row r="3633" spans="1:2">
      <c r="A3633" t="s">
        <v>7560</v>
      </c>
      <c r="B3633" t="s">
        <v>7561</v>
      </c>
    </row>
    <row r="3634" spans="1:2">
      <c r="A3634" t="s">
        <v>10539</v>
      </c>
      <c r="B3634" t="s">
        <v>10540</v>
      </c>
    </row>
    <row r="3635" spans="1:2">
      <c r="A3635" t="s">
        <v>6838</v>
      </c>
      <c r="B3635" t="s">
        <v>6839</v>
      </c>
    </row>
    <row r="3636" spans="1:2">
      <c r="A3636" t="s">
        <v>3989</v>
      </c>
      <c r="B3636" t="s">
        <v>3990</v>
      </c>
    </row>
    <row r="3637" spans="1:2">
      <c r="A3637" t="s">
        <v>11391</v>
      </c>
      <c r="B3637" t="s">
        <v>11393</v>
      </c>
    </row>
    <row r="3638" spans="1:2">
      <c r="A3638" t="s">
        <v>7703</v>
      </c>
      <c r="B3638" t="s">
        <v>7704</v>
      </c>
    </row>
    <row r="3639" spans="1:2">
      <c r="A3639" t="s">
        <v>5712</v>
      </c>
      <c r="B3639" t="s">
        <v>5713</v>
      </c>
    </row>
    <row r="3640" spans="1:2">
      <c r="A3640" t="s">
        <v>11246</v>
      </c>
      <c r="B3640" t="s">
        <v>11247</v>
      </c>
    </row>
    <row r="3641" spans="1:2">
      <c r="A3641" t="s">
        <v>12954</v>
      </c>
      <c r="B3641" t="s">
        <v>12955</v>
      </c>
    </row>
    <row r="3642" spans="1:2">
      <c r="A3642" t="s">
        <v>12791</v>
      </c>
      <c r="B3642" t="s">
        <v>12822</v>
      </c>
    </row>
    <row r="3643" spans="1:2">
      <c r="A3643" t="s">
        <v>12811</v>
      </c>
      <c r="B3643" t="s">
        <v>12812</v>
      </c>
    </row>
    <row r="3644" spans="1:2">
      <c r="A3644" t="s">
        <v>12267</v>
      </c>
      <c r="B3644" t="s">
        <v>12268</v>
      </c>
    </row>
    <row r="3645" spans="1:2">
      <c r="A3645" t="s">
        <v>12299</v>
      </c>
      <c r="B3645" t="s">
        <v>12300</v>
      </c>
    </row>
    <row r="3646" spans="1:2">
      <c r="A3646" t="s">
        <v>12162</v>
      </c>
      <c r="B3646" t="s">
        <v>12163</v>
      </c>
    </row>
    <row r="3647" spans="1:2">
      <c r="A3647" t="s">
        <v>12293</v>
      </c>
      <c r="B3647" t="s">
        <v>12294</v>
      </c>
    </row>
    <row r="3648" spans="1:2">
      <c r="A3648" t="s">
        <v>12233</v>
      </c>
      <c r="B3648" t="s">
        <v>12234</v>
      </c>
    </row>
    <row r="3649" spans="1:2">
      <c r="A3649" t="s">
        <v>12168</v>
      </c>
      <c r="B3649" t="s">
        <v>12169</v>
      </c>
    </row>
    <row r="3650" spans="1:2">
      <c r="A3650" t="s">
        <v>11680</v>
      </c>
      <c r="B3650" t="s">
        <v>11681</v>
      </c>
    </row>
    <row r="3651" spans="1:2">
      <c r="A3651" t="s">
        <v>7705</v>
      </c>
      <c r="B3651" t="s">
        <v>7706</v>
      </c>
    </row>
    <row r="3652" spans="1:2">
      <c r="A3652" t="s">
        <v>8724</v>
      </c>
      <c r="B3652" t="s">
        <v>8725</v>
      </c>
    </row>
    <row r="3653" spans="1:2">
      <c r="A3653" t="s">
        <v>13357</v>
      </c>
      <c r="B3653" t="s">
        <v>13358</v>
      </c>
    </row>
    <row r="3654" spans="1:2">
      <c r="A3654" t="s">
        <v>13161</v>
      </c>
      <c r="B3654" t="s">
        <v>13162</v>
      </c>
    </row>
    <row r="3655" spans="1:2">
      <c r="A3655" t="s">
        <v>12848</v>
      </c>
      <c r="B3655" t="s">
        <v>12849</v>
      </c>
    </row>
    <row r="3656" spans="1:2">
      <c r="A3656" t="s">
        <v>9110</v>
      </c>
      <c r="B3656" t="s">
        <v>9111</v>
      </c>
    </row>
    <row r="3657" spans="1:2">
      <c r="A3657" t="s">
        <v>9110</v>
      </c>
      <c r="B3657" t="s">
        <v>9111</v>
      </c>
    </row>
    <row r="3658" spans="1:2">
      <c r="A3658" t="s">
        <v>3927</v>
      </c>
      <c r="B3658" t="s">
        <v>3928</v>
      </c>
    </row>
    <row r="3659" spans="1:2">
      <c r="A3659" t="s">
        <v>3488</v>
      </c>
      <c r="B3659" t="s">
        <v>3489</v>
      </c>
    </row>
    <row r="3660" spans="1:2">
      <c r="A3660" t="s">
        <v>5714</v>
      </c>
      <c r="B3660" t="s">
        <v>5715</v>
      </c>
    </row>
    <row r="3661" spans="1:2">
      <c r="A3661" t="s">
        <v>9822</v>
      </c>
      <c r="B3661" t="s">
        <v>9823</v>
      </c>
    </row>
    <row r="3662" spans="1:2">
      <c r="A3662" t="s">
        <v>9122</v>
      </c>
      <c r="B3662" t="s">
        <v>9123</v>
      </c>
    </row>
    <row r="3663" spans="1:2">
      <c r="A3663" t="s">
        <v>9122</v>
      </c>
      <c r="B3663" t="s">
        <v>9123</v>
      </c>
    </row>
    <row r="3664" spans="1:2">
      <c r="A3664" t="s">
        <v>3902</v>
      </c>
      <c r="B3664" t="s">
        <v>3903</v>
      </c>
    </row>
    <row r="3665" spans="1:2">
      <c r="A3665" t="s">
        <v>12889</v>
      </c>
      <c r="B3665" t="s">
        <v>12862</v>
      </c>
    </row>
    <row r="3666" spans="1:2">
      <c r="A3666" t="s">
        <v>12229</v>
      </c>
      <c r="B3666" t="s">
        <v>12230</v>
      </c>
    </row>
    <row r="3667" spans="1:2">
      <c r="A3667" t="s">
        <v>4483</v>
      </c>
      <c r="B3667" t="s">
        <v>4484</v>
      </c>
    </row>
    <row r="3668" spans="1:2">
      <c r="A3668" t="s">
        <v>4483</v>
      </c>
      <c r="B3668" t="s">
        <v>4485</v>
      </c>
    </row>
    <row r="3669" spans="1:2">
      <c r="A3669" t="s">
        <v>7707</v>
      </c>
      <c r="B3669" t="s">
        <v>7708</v>
      </c>
    </row>
    <row r="3670" spans="1:2">
      <c r="A3670" t="s">
        <v>3407</v>
      </c>
      <c r="B3670" t="s">
        <v>3408</v>
      </c>
    </row>
    <row r="3671" spans="1:2">
      <c r="A3671" t="s">
        <v>3407</v>
      </c>
      <c r="B3671" t="s">
        <v>3408</v>
      </c>
    </row>
    <row r="3672" spans="1:2">
      <c r="A3672" t="s">
        <v>12649</v>
      </c>
      <c r="B3672" t="s">
        <v>12650</v>
      </c>
    </row>
    <row r="3673" spans="1:2">
      <c r="A3673" t="s">
        <v>12617</v>
      </c>
      <c r="B3673" t="s">
        <v>14272</v>
      </c>
    </row>
    <row r="3674" spans="1:2">
      <c r="A3674" t="s">
        <v>12613</v>
      </c>
      <c r="B3674" t="s">
        <v>12614</v>
      </c>
    </row>
    <row r="3675" spans="1:2">
      <c r="A3675" t="s">
        <v>3871</v>
      </c>
      <c r="B3675" t="s">
        <v>3872</v>
      </c>
    </row>
    <row r="3676" spans="1:2">
      <c r="A3676" t="s">
        <v>12920</v>
      </c>
      <c r="B3676" t="s">
        <v>12923</v>
      </c>
    </row>
    <row r="3677" spans="1:2">
      <c r="A3677" t="s">
        <v>5357</v>
      </c>
      <c r="B3677" t="s">
        <v>5358</v>
      </c>
    </row>
    <row r="3678" spans="1:2">
      <c r="A3678" t="s">
        <v>7486</v>
      </c>
      <c r="B3678" t="s">
        <v>7487</v>
      </c>
    </row>
    <row r="3679" spans="1:2">
      <c r="A3679" t="s">
        <v>7605</v>
      </c>
      <c r="B3679" t="s">
        <v>1910</v>
      </c>
    </row>
    <row r="3680" spans="1:2">
      <c r="A3680" t="s">
        <v>3856</v>
      </c>
      <c r="B3680" t="s">
        <v>3857</v>
      </c>
    </row>
    <row r="3681" spans="1:2">
      <c r="A3681" t="s">
        <v>12261</v>
      </c>
      <c r="B3681" t="s">
        <v>12262</v>
      </c>
    </row>
    <row r="3682" spans="1:2">
      <c r="A3682" t="s">
        <v>3817</v>
      </c>
      <c r="B3682" t="s">
        <v>3818</v>
      </c>
    </row>
    <row r="3683" spans="1:2">
      <c r="A3683" t="s">
        <v>10084</v>
      </c>
      <c r="B3683" t="s">
        <v>10085</v>
      </c>
    </row>
    <row r="3684" spans="1:2">
      <c r="A3684" t="s">
        <v>4748</v>
      </c>
      <c r="B3684" t="s">
        <v>4749</v>
      </c>
    </row>
    <row r="3685" spans="1:2">
      <c r="A3685" t="s">
        <v>7709</v>
      </c>
      <c r="B3685" t="s">
        <v>7710</v>
      </c>
    </row>
    <row r="3686" spans="1:2">
      <c r="A3686" t="s">
        <v>3802</v>
      </c>
      <c r="B3686" t="s">
        <v>3803</v>
      </c>
    </row>
    <row r="3687" spans="1:2">
      <c r="A3687" t="s">
        <v>7751</v>
      </c>
      <c r="B3687" t="s">
        <v>7754</v>
      </c>
    </row>
    <row r="3688" spans="1:2">
      <c r="A3688" t="s">
        <v>7751</v>
      </c>
      <c r="B3688" t="s">
        <v>7752</v>
      </c>
    </row>
    <row r="3689" spans="1:2">
      <c r="A3689" t="s">
        <v>7751</v>
      </c>
      <c r="B3689" t="s">
        <v>7753</v>
      </c>
    </row>
    <row r="3690" spans="1:2">
      <c r="A3690" t="s">
        <v>9912</v>
      </c>
      <c r="B3690" t="s">
        <v>9913</v>
      </c>
    </row>
    <row r="3691" spans="1:2">
      <c r="A3691" t="s">
        <v>7908</v>
      </c>
      <c r="B3691" t="s">
        <v>7910</v>
      </c>
    </row>
    <row r="3692" spans="1:2">
      <c r="A3692" t="s">
        <v>10296</v>
      </c>
      <c r="B3692" t="s">
        <v>10297</v>
      </c>
    </row>
    <row r="3693" spans="1:2">
      <c r="A3693" t="s">
        <v>10463</v>
      </c>
      <c r="B3693" t="s">
        <v>10464</v>
      </c>
    </row>
    <row r="3694" spans="1:2">
      <c r="A3694" t="s">
        <v>3868</v>
      </c>
      <c r="B3694" t="s">
        <v>3869</v>
      </c>
    </row>
    <row r="3695" spans="1:2">
      <c r="A3695" t="s">
        <v>8704</v>
      </c>
      <c r="B3695" t="s">
        <v>8705</v>
      </c>
    </row>
    <row r="3696" spans="1:2">
      <c r="A3696" t="s">
        <v>5595</v>
      </c>
      <c r="B3696" t="s">
        <v>5596</v>
      </c>
    </row>
    <row r="3697" spans="1:2">
      <c r="A3697" t="s">
        <v>5593</v>
      </c>
      <c r="B3697" t="s">
        <v>5594</v>
      </c>
    </row>
    <row r="3698" spans="1:2">
      <c r="A3698" t="s">
        <v>13027</v>
      </c>
      <c r="B3698" t="s">
        <v>13028</v>
      </c>
    </row>
    <row r="3699" spans="1:2">
      <c r="A3699" t="s">
        <v>13170</v>
      </c>
      <c r="B3699" t="s">
        <v>13171</v>
      </c>
    </row>
    <row r="3700" spans="1:2">
      <c r="A3700" t="s">
        <v>3689</v>
      </c>
      <c r="B3700" t="s">
        <v>3690</v>
      </c>
    </row>
    <row r="3701" spans="1:2">
      <c r="A3701" t="s">
        <v>3705</v>
      </c>
      <c r="B3701" t="s">
        <v>3690</v>
      </c>
    </row>
    <row r="3702" spans="1:2">
      <c r="A3702" t="s">
        <v>9524</v>
      </c>
      <c r="B3702" t="s">
        <v>9525</v>
      </c>
    </row>
    <row r="3703" spans="1:2">
      <c r="A3703" t="s">
        <v>9524</v>
      </c>
      <c r="B3703" t="s">
        <v>9525</v>
      </c>
    </row>
    <row r="3704" spans="1:2">
      <c r="A3704" t="s">
        <v>9314</v>
      </c>
      <c r="B3704" t="s">
        <v>9315</v>
      </c>
    </row>
    <row r="3705" spans="1:2">
      <c r="A3705" t="s">
        <v>3939</v>
      </c>
      <c r="B3705" t="s">
        <v>3940</v>
      </c>
    </row>
    <row r="3706" spans="1:2">
      <c r="A3706" t="s">
        <v>9741</v>
      </c>
      <c r="B3706" t="s">
        <v>9742</v>
      </c>
    </row>
    <row r="3707" spans="1:2">
      <c r="A3707" t="s">
        <v>11826</v>
      </c>
      <c r="B3707" t="s">
        <v>11827</v>
      </c>
    </row>
    <row r="3708" spans="1:2">
      <c r="A3708" t="s">
        <v>7862</v>
      </c>
      <c r="B3708" t="s">
        <v>7864</v>
      </c>
    </row>
    <row r="3709" spans="1:2">
      <c r="A3709" t="s">
        <v>10879</v>
      </c>
      <c r="B3709" t="s">
        <v>10880</v>
      </c>
    </row>
    <row r="3710" spans="1:2">
      <c r="A3710" t="s">
        <v>6029</v>
      </c>
      <c r="B3710" t="s">
        <v>6030</v>
      </c>
    </row>
    <row r="3711" spans="1:2">
      <c r="A3711" t="s">
        <v>12904</v>
      </c>
      <c r="B3711" t="s">
        <v>12905</v>
      </c>
    </row>
    <row r="3712" spans="1:2">
      <c r="A3712" t="s">
        <v>13061</v>
      </c>
      <c r="B3712" t="s">
        <v>13062</v>
      </c>
    </row>
    <row r="3713" spans="1:2">
      <c r="A3713" t="s">
        <v>10787</v>
      </c>
      <c r="B3713" t="s">
        <v>10788</v>
      </c>
    </row>
    <row r="3714" spans="1:2">
      <c r="A3714" t="s">
        <v>3687</v>
      </c>
      <c r="B3714" t="s">
        <v>3688</v>
      </c>
    </row>
    <row r="3715" spans="1:2">
      <c r="A3715" t="s">
        <v>9776</v>
      </c>
      <c r="B3715" t="s">
        <v>9777</v>
      </c>
    </row>
    <row r="3716" spans="1:2">
      <c r="A3716" t="s">
        <v>9148</v>
      </c>
      <c r="B3716" t="s">
        <v>9149</v>
      </c>
    </row>
    <row r="3717" spans="1:2">
      <c r="A3717" t="s">
        <v>10411</v>
      </c>
      <c r="B3717" t="s">
        <v>10412</v>
      </c>
    </row>
    <row r="3718" spans="1:2">
      <c r="A3718" t="s">
        <v>10490</v>
      </c>
      <c r="B3718" t="s">
        <v>10492</v>
      </c>
    </row>
    <row r="3719" spans="1:2">
      <c r="A3719" t="s">
        <v>4668</v>
      </c>
      <c r="B3719" t="s">
        <v>4669</v>
      </c>
    </row>
    <row r="3720" spans="1:2">
      <c r="A3720" t="s">
        <v>10138</v>
      </c>
      <c r="B3720" t="s">
        <v>10139</v>
      </c>
    </row>
    <row r="3721" spans="1:2">
      <c r="A3721" t="s">
        <v>11185</v>
      </c>
      <c r="B3721" t="s">
        <v>11187</v>
      </c>
    </row>
    <row r="3722" spans="1:2">
      <c r="A3722" t="s">
        <v>11185</v>
      </c>
      <c r="B3722" t="s">
        <v>11186</v>
      </c>
    </row>
    <row r="3723" spans="1:2">
      <c r="A3723" t="s">
        <v>9687</v>
      </c>
      <c r="B3723" t="s">
        <v>9688</v>
      </c>
    </row>
    <row r="3724" spans="1:2">
      <c r="A3724" t="s">
        <v>9687</v>
      </c>
      <c r="B3724" t="s">
        <v>9688</v>
      </c>
    </row>
    <row r="3725" spans="1:2">
      <c r="A3725" t="s">
        <v>8508</v>
      </c>
      <c r="B3725" t="s">
        <v>8509</v>
      </c>
    </row>
    <row r="3726" spans="1:2">
      <c r="A3726" t="s">
        <v>8423</v>
      </c>
      <c r="B3726" t="s">
        <v>8424</v>
      </c>
    </row>
    <row r="3727" spans="1:2">
      <c r="A3727" t="s">
        <v>3800</v>
      </c>
      <c r="B3727" t="s">
        <v>3801</v>
      </c>
    </row>
    <row r="3728" spans="1:2">
      <c r="A3728" t="s">
        <v>4548</v>
      </c>
      <c r="B3728" t="s">
        <v>1894</v>
      </c>
    </row>
    <row r="3729" spans="1:2">
      <c r="A3729" t="s">
        <v>3534</v>
      </c>
      <c r="B3729" t="s">
        <v>3535</v>
      </c>
    </row>
    <row r="3730" spans="1:2">
      <c r="A3730" t="s">
        <v>13099</v>
      </c>
      <c r="B3730" t="s">
        <v>2051</v>
      </c>
    </row>
    <row r="3731" spans="1:2">
      <c r="A3731" t="s">
        <v>7867</v>
      </c>
      <c r="B3731" t="s">
        <v>7868</v>
      </c>
    </row>
    <row r="3732" spans="1:2">
      <c r="A3732" t="s">
        <v>12525</v>
      </c>
      <c r="B3732" t="s">
        <v>12526</v>
      </c>
    </row>
    <row r="3733" spans="1:2">
      <c r="A3733" t="s">
        <v>4421</v>
      </c>
      <c r="B3733" t="s">
        <v>4423</v>
      </c>
    </row>
    <row r="3734" spans="1:2">
      <c r="A3734" t="s">
        <v>13097</v>
      </c>
      <c r="B3734" t="s">
        <v>13098</v>
      </c>
    </row>
    <row r="3735" spans="1:2">
      <c r="A3735" t="s">
        <v>10307</v>
      </c>
      <c r="B3735" t="s">
        <v>10308</v>
      </c>
    </row>
    <row r="3736" spans="1:2">
      <c r="A3736" t="s">
        <v>13063</v>
      </c>
      <c r="B3736" t="s">
        <v>13064</v>
      </c>
    </row>
    <row r="3737" spans="1:2">
      <c r="A3737" t="s">
        <v>13085</v>
      </c>
      <c r="B3737" t="s">
        <v>13086</v>
      </c>
    </row>
    <row r="3738" spans="1:2">
      <c r="A3738" t="s">
        <v>3585</v>
      </c>
      <c r="B3738" t="s">
        <v>3586</v>
      </c>
    </row>
    <row r="3739" spans="1:2">
      <c r="A3739" t="s">
        <v>12665</v>
      </c>
      <c r="B3739" t="s">
        <v>12666</v>
      </c>
    </row>
    <row r="3740" spans="1:2">
      <c r="A3740" t="s">
        <v>13037</v>
      </c>
      <c r="B3740" t="s">
        <v>1887</v>
      </c>
    </row>
    <row r="3741" spans="1:2">
      <c r="A3741" t="s">
        <v>6231</v>
      </c>
      <c r="B3741" t="s">
        <v>6232</v>
      </c>
    </row>
    <row r="3742" spans="1:2">
      <c r="A3742" t="s">
        <v>4436</v>
      </c>
      <c r="B3742" t="s">
        <v>4437</v>
      </c>
    </row>
    <row r="3743" spans="1:2">
      <c r="A3743" t="s">
        <v>6342</v>
      </c>
      <c r="B3743" t="s">
        <v>6343</v>
      </c>
    </row>
    <row r="3744" spans="1:2">
      <c r="A3744" t="s">
        <v>6033</v>
      </c>
      <c r="B3744" t="s">
        <v>6034</v>
      </c>
    </row>
    <row r="3745" spans="1:2">
      <c r="A3745" t="s">
        <v>6095</v>
      </c>
      <c r="B3745" t="s">
        <v>6096</v>
      </c>
    </row>
    <row r="3746" spans="1:2">
      <c r="A3746" t="s">
        <v>10748</v>
      </c>
      <c r="B3746" t="s">
        <v>10749</v>
      </c>
    </row>
    <row r="3747" spans="1:2">
      <c r="A3747" t="s">
        <v>10748</v>
      </c>
      <c r="B3747" t="s">
        <v>10749</v>
      </c>
    </row>
    <row r="3748" spans="1:2">
      <c r="A3748" t="s">
        <v>10742</v>
      </c>
      <c r="B3748" t="s">
        <v>10743</v>
      </c>
    </row>
    <row r="3749" spans="1:2">
      <c r="A3749" t="s">
        <v>10742</v>
      </c>
      <c r="B3749" t="s">
        <v>10743</v>
      </c>
    </row>
    <row r="3750" spans="1:2">
      <c r="A3750" t="s">
        <v>10764</v>
      </c>
      <c r="B3750" t="s">
        <v>10765</v>
      </c>
    </row>
    <row r="3751" spans="1:2">
      <c r="A3751" t="s">
        <v>10764</v>
      </c>
      <c r="B3751" t="s">
        <v>10765</v>
      </c>
    </row>
    <row r="3752" spans="1:2">
      <c r="A3752" t="s">
        <v>10750</v>
      </c>
      <c r="B3752" t="s">
        <v>10751</v>
      </c>
    </row>
    <row r="3753" spans="1:2">
      <c r="A3753" t="s">
        <v>10750</v>
      </c>
      <c r="B3753" t="s">
        <v>10751</v>
      </c>
    </row>
    <row r="3754" spans="1:2">
      <c r="A3754" t="s">
        <v>7852</v>
      </c>
      <c r="B3754" t="s">
        <v>7854</v>
      </c>
    </row>
    <row r="3755" spans="1:2">
      <c r="A3755" t="s">
        <v>10766</v>
      </c>
      <c r="B3755" t="s">
        <v>10767</v>
      </c>
    </row>
    <row r="3756" spans="1:2">
      <c r="A3756" t="s">
        <v>10766</v>
      </c>
      <c r="B3756" t="s">
        <v>10767</v>
      </c>
    </row>
    <row r="3757" spans="1:2">
      <c r="A3757" t="s">
        <v>10754</v>
      </c>
      <c r="B3757" t="s">
        <v>10755</v>
      </c>
    </row>
    <row r="3758" spans="1:2">
      <c r="A3758" t="s">
        <v>10754</v>
      </c>
      <c r="B3758" t="s">
        <v>10755</v>
      </c>
    </row>
    <row r="3759" spans="1:2">
      <c r="A3759" t="s">
        <v>13279</v>
      </c>
      <c r="B3759" t="s">
        <v>13280</v>
      </c>
    </row>
    <row r="3760" spans="1:2">
      <c r="A3760" t="s">
        <v>10752</v>
      </c>
      <c r="B3760" t="s">
        <v>10753</v>
      </c>
    </row>
    <row r="3761" spans="1:2">
      <c r="A3761" t="s">
        <v>10752</v>
      </c>
      <c r="B3761" t="s">
        <v>10753</v>
      </c>
    </row>
    <row r="3762" spans="1:2">
      <c r="A3762" t="s">
        <v>10190</v>
      </c>
      <c r="B3762" t="s">
        <v>10191</v>
      </c>
    </row>
    <row r="3763" spans="1:2">
      <c r="A3763" t="s">
        <v>12850</v>
      </c>
      <c r="B3763" t="s">
        <v>12851</v>
      </c>
    </row>
    <row r="3764" spans="1:2">
      <c r="A3764" t="s">
        <v>5949</v>
      </c>
      <c r="B3764" t="s">
        <v>5950</v>
      </c>
    </row>
    <row r="3765" spans="1:2">
      <c r="A3765" t="s">
        <v>4116</v>
      </c>
      <c r="B3765" t="s">
        <v>4117</v>
      </c>
    </row>
    <row r="3766" spans="1:2">
      <c r="A3766" t="s">
        <v>4116</v>
      </c>
      <c r="B3766" t="s">
        <v>4117</v>
      </c>
    </row>
    <row r="3767" spans="1:2">
      <c r="A3767" t="s">
        <v>9870</v>
      </c>
      <c r="B3767" t="s">
        <v>9871</v>
      </c>
    </row>
    <row r="3768" spans="1:2">
      <c r="A3768" t="s">
        <v>4524</v>
      </c>
      <c r="B3768" t="s">
        <v>4525</v>
      </c>
    </row>
    <row r="3769" spans="1:2">
      <c r="A3769" t="s">
        <v>9815</v>
      </c>
      <c r="B3769" t="s">
        <v>9816</v>
      </c>
    </row>
    <row r="3770" spans="1:2">
      <c r="A3770" t="s">
        <v>10112</v>
      </c>
      <c r="B3770" t="s">
        <v>10113</v>
      </c>
    </row>
    <row r="3771" spans="1:2">
      <c r="A3771" t="s">
        <v>10112</v>
      </c>
      <c r="B3771" t="s">
        <v>10113</v>
      </c>
    </row>
    <row r="3772" spans="1:2">
      <c r="A3772" t="s">
        <v>8610</v>
      </c>
      <c r="B3772" t="s">
        <v>8611</v>
      </c>
    </row>
    <row r="3773" spans="1:2">
      <c r="A3773" t="s">
        <v>11984</v>
      </c>
      <c r="B3773" t="s">
        <v>11985</v>
      </c>
    </row>
    <row r="3774" spans="1:2">
      <c r="A3774" t="s">
        <v>4579</v>
      </c>
      <c r="B3774" t="s">
        <v>4580</v>
      </c>
    </row>
    <row r="3775" spans="1:2">
      <c r="A3775" t="s">
        <v>3572</v>
      </c>
      <c r="B3775" t="s">
        <v>3573</v>
      </c>
    </row>
    <row r="3776" spans="1:2">
      <c r="A3776" t="s">
        <v>5094</v>
      </c>
      <c r="B3776" t="s">
        <v>5095</v>
      </c>
    </row>
    <row r="3777" spans="1:2">
      <c r="A3777" t="s">
        <v>5883</v>
      </c>
      <c r="B3777" t="s">
        <v>5884</v>
      </c>
    </row>
    <row r="3778" spans="1:2">
      <c r="A3778" t="s">
        <v>12559</v>
      </c>
      <c r="B3778" t="s">
        <v>12560</v>
      </c>
    </row>
    <row r="3779" spans="1:2">
      <c r="A3779" t="s">
        <v>9914</v>
      </c>
      <c r="B3779" t="s">
        <v>9915</v>
      </c>
    </row>
    <row r="3780" spans="1:2">
      <c r="A3780" t="s">
        <v>7616</v>
      </c>
      <c r="B3780" t="s">
        <v>7617</v>
      </c>
    </row>
    <row r="3781" spans="1:2">
      <c r="A3781" t="s">
        <v>9066</v>
      </c>
      <c r="B3781" t="s">
        <v>9067</v>
      </c>
    </row>
    <row r="3782" spans="1:2">
      <c r="A3782" t="s">
        <v>9595</v>
      </c>
      <c r="B3782" t="s">
        <v>9596</v>
      </c>
    </row>
    <row r="3783" spans="1:2">
      <c r="A3783" t="s">
        <v>9589</v>
      </c>
      <c r="B3783" t="s">
        <v>9591</v>
      </c>
    </row>
    <row r="3784" spans="1:2">
      <c r="A3784" t="s">
        <v>3897</v>
      </c>
      <c r="B3784" t="s">
        <v>3898</v>
      </c>
    </row>
    <row r="3785" spans="1:2">
      <c r="A3785" t="s">
        <v>8256</v>
      </c>
      <c r="B3785" t="s">
        <v>8257</v>
      </c>
    </row>
    <row r="3786" spans="1:2">
      <c r="A3786" t="s">
        <v>3367</v>
      </c>
      <c r="B3786" t="s">
        <v>3368</v>
      </c>
    </row>
    <row r="3787" spans="1:2">
      <c r="A3787" t="s">
        <v>3367</v>
      </c>
      <c r="B3787" t="s">
        <v>3368</v>
      </c>
    </row>
    <row r="3788" spans="1:2">
      <c r="A3788" t="s">
        <v>7142</v>
      </c>
      <c r="B3788" t="s">
        <v>7143</v>
      </c>
    </row>
    <row r="3789" spans="1:2">
      <c r="A3789" t="s">
        <v>4691</v>
      </c>
      <c r="B3789" t="s">
        <v>2022</v>
      </c>
    </row>
    <row r="3790" spans="1:2">
      <c r="A3790" t="s">
        <v>13277</v>
      </c>
      <c r="B3790" t="s">
        <v>13278</v>
      </c>
    </row>
    <row r="3791" spans="1:2">
      <c r="A3791" t="s">
        <v>13239</v>
      </c>
      <c r="B3791" t="s">
        <v>13240</v>
      </c>
    </row>
    <row r="3792" spans="1:2">
      <c r="A3792" t="s">
        <v>6772</v>
      </c>
      <c r="B3792" t="s">
        <v>6773</v>
      </c>
    </row>
    <row r="3793" spans="1:2">
      <c r="A3793" t="s">
        <v>6772</v>
      </c>
      <c r="B3793" t="s">
        <v>6774</v>
      </c>
    </row>
    <row r="3794" spans="1:2">
      <c r="A3794" t="s">
        <v>10904</v>
      </c>
      <c r="B3794" t="s">
        <v>10905</v>
      </c>
    </row>
    <row r="3795" spans="1:2">
      <c r="A3795" t="s">
        <v>8976</v>
      </c>
      <c r="B3795" t="s">
        <v>8977</v>
      </c>
    </row>
    <row r="3796" spans="1:2">
      <c r="A3796" t="s">
        <v>11888</v>
      </c>
      <c r="B3796" t="s">
        <v>11889</v>
      </c>
    </row>
    <row r="3797" spans="1:2">
      <c r="A3797" t="s">
        <v>12415</v>
      </c>
      <c r="B3797" t="s">
        <v>12416</v>
      </c>
    </row>
    <row r="3798" spans="1:2">
      <c r="A3798" t="s">
        <v>12415</v>
      </c>
      <c r="B3798" t="s">
        <v>12416</v>
      </c>
    </row>
    <row r="3799" spans="1:2">
      <c r="A3799" t="s">
        <v>12620</v>
      </c>
      <c r="B3799" t="s">
        <v>12621</v>
      </c>
    </row>
    <row r="3800" spans="1:2">
      <c r="A3800" t="s">
        <v>11079</v>
      </c>
      <c r="B3800" t="s">
        <v>11080</v>
      </c>
    </row>
    <row r="3801" spans="1:2">
      <c r="A3801" t="s">
        <v>11079</v>
      </c>
      <c r="B3801" t="s">
        <v>11081</v>
      </c>
    </row>
    <row r="3802" spans="1:2">
      <c r="A3802" t="s">
        <v>12699</v>
      </c>
      <c r="B3802" t="s">
        <v>12700</v>
      </c>
    </row>
    <row r="3803" spans="1:2">
      <c r="A3803" t="s">
        <v>9664</v>
      </c>
      <c r="B3803" t="s">
        <v>9665</v>
      </c>
    </row>
    <row r="3804" spans="1:2">
      <c r="A3804" t="s">
        <v>9664</v>
      </c>
      <c r="B3804" t="s">
        <v>9665</v>
      </c>
    </row>
    <row r="3805" spans="1:2">
      <c r="A3805" t="s">
        <v>9704</v>
      </c>
      <c r="B3805" t="s">
        <v>9705</v>
      </c>
    </row>
    <row r="3806" spans="1:2">
      <c r="A3806" t="s">
        <v>9704</v>
      </c>
      <c r="B3806" t="s">
        <v>9705</v>
      </c>
    </row>
    <row r="3807" spans="1:2">
      <c r="A3807" t="s">
        <v>6783</v>
      </c>
      <c r="B3807" t="s">
        <v>6784</v>
      </c>
    </row>
    <row r="3808" spans="1:2">
      <c r="A3808" t="s">
        <v>3788</v>
      </c>
      <c r="B3808" t="s">
        <v>3789</v>
      </c>
    </row>
    <row r="3809" spans="1:2">
      <c r="A3809" t="s">
        <v>6765</v>
      </c>
      <c r="B3809" t="s">
        <v>6766</v>
      </c>
    </row>
    <row r="3810" spans="1:2">
      <c r="A3810" t="s">
        <v>6770</v>
      </c>
      <c r="B3810" t="s">
        <v>6771</v>
      </c>
    </row>
    <row r="3811" spans="1:2">
      <c r="A3811" t="s">
        <v>6840</v>
      </c>
      <c r="B3811" t="s">
        <v>6841</v>
      </c>
    </row>
    <row r="3812" spans="1:2">
      <c r="A3812" t="s">
        <v>14147</v>
      </c>
      <c r="B3812" t="s">
        <v>14271</v>
      </c>
    </row>
    <row r="3813" spans="1:2">
      <c r="A3813" t="s">
        <v>12158</v>
      </c>
      <c r="B3813" t="s">
        <v>12159</v>
      </c>
    </row>
    <row r="3814" spans="1:2">
      <c r="A3814" t="s">
        <v>12206</v>
      </c>
      <c r="B3814" t="s">
        <v>12207</v>
      </c>
    </row>
    <row r="3815" spans="1:2">
      <c r="A3815" t="s">
        <v>12263</v>
      </c>
      <c r="B3815" t="s">
        <v>12264</v>
      </c>
    </row>
    <row r="3816" spans="1:2">
      <c r="A3816" t="s">
        <v>9632</v>
      </c>
      <c r="B3816" t="s">
        <v>9633</v>
      </c>
    </row>
    <row r="3817" spans="1:2">
      <c r="A3817" t="s">
        <v>9991</v>
      </c>
      <c r="B3817" t="s">
        <v>9992</v>
      </c>
    </row>
    <row r="3818" spans="1:2">
      <c r="A3818" t="s">
        <v>9993</v>
      </c>
      <c r="B3818" t="s">
        <v>9994</v>
      </c>
    </row>
    <row r="3819" spans="1:2">
      <c r="A3819" t="s">
        <v>13444</v>
      </c>
      <c r="B3819" t="s">
        <v>13448</v>
      </c>
    </row>
    <row r="3820" spans="1:2">
      <c r="A3820" t="s">
        <v>13493</v>
      </c>
      <c r="B3820" t="s">
        <v>13494</v>
      </c>
    </row>
    <row r="3821" spans="1:2">
      <c r="A3821" t="s">
        <v>3947</v>
      </c>
      <c r="B3821" t="s">
        <v>3948</v>
      </c>
    </row>
    <row r="3822" spans="1:2">
      <c r="A3822" t="s">
        <v>4653</v>
      </c>
      <c r="B3822" t="s">
        <v>3948</v>
      </c>
    </row>
    <row r="3823" spans="1:2">
      <c r="A3823" t="s">
        <v>5763</v>
      </c>
      <c r="B3823" t="s">
        <v>3948</v>
      </c>
    </row>
    <row r="3824" spans="1:2">
      <c r="A3824" t="s">
        <v>6783</v>
      </c>
      <c r="B3824" t="s">
        <v>3948</v>
      </c>
    </row>
    <row r="3825" spans="1:2">
      <c r="A3825" t="s">
        <v>11217</v>
      </c>
      <c r="B3825" t="s">
        <v>3948</v>
      </c>
    </row>
    <row r="3826" spans="1:2">
      <c r="A3826" t="s">
        <v>6765</v>
      </c>
      <c r="B3826" t="s">
        <v>6767</v>
      </c>
    </row>
    <row r="3827" spans="1:2">
      <c r="A3827" t="s">
        <v>5118</v>
      </c>
      <c r="B3827" t="s">
        <v>5119</v>
      </c>
    </row>
    <row r="3828" spans="1:2">
      <c r="A3828" t="s">
        <v>4457</v>
      </c>
      <c r="B3828" t="s">
        <v>4458</v>
      </c>
    </row>
    <row r="3829" spans="1:2">
      <c r="A3829" t="s">
        <v>10040</v>
      </c>
      <c r="B3829" t="s">
        <v>10041</v>
      </c>
    </row>
    <row r="3830" spans="1:2">
      <c r="A3830" t="s">
        <v>10040</v>
      </c>
      <c r="B3830" t="s">
        <v>10041</v>
      </c>
    </row>
    <row r="3831" spans="1:2">
      <c r="A3831" t="s">
        <v>4644</v>
      </c>
      <c r="B3831" t="s">
        <v>4645</v>
      </c>
    </row>
    <row r="3832" spans="1:2">
      <c r="A3832" t="s">
        <v>6770</v>
      </c>
      <c r="B3832" t="s">
        <v>4645</v>
      </c>
    </row>
    <row r="3833" spans="1:2">
      <c r="A3833" t="s">
        <v>5068</v>
      </c>
      <c r="B3833" t="s">
        <v>5069</v>
      </c>
    </row>
    <row r="3834" spans="1:2">
      <c r="A3834" t="s">
        <v>10037</v>
      </c>
      <c r="B3834" t="s">
        <v>10038</v>
      </c>
    </row>
    <row r="3835" spans="1:2">
      <c r="A3835" t="s">
        <v>10037</v>
      </c>
      <c r="B3835" t="s">
        <v>10038</v>
      </c>
    </row>
    <row r="3836" spans="1:2">
      <c r="A3836" t="s">
        <v>14083</v>
      </c>
      <c r="B3836" t="s">
        <v>14170</v>
      </c>
    </row>
    <row r="3837" spans="1:2">
      <c r="A3837" t="s">
        <v>7232</v>
      </c>
      <c r="B3837" t="s">
        <v>7233</v>
      </c>
    </row>
    <row r="3838" spans="1:2">
      <c r="A3838" t="s">
        <v>7230</v>
      </c>
      <c r="B3838" t="s">
        <v>7231</v>
      </c>
    </row>
    <row r="3839" spans="1:2">
      <c r="A3839" t="s">
        <v>6111</v>
      </c>
      <c r="B3839" t="s">
        <v>6112</v>
      </c>
    </row>
    <row r="3840" spans="1:2">
      <c r="A3840" t="s">
        <v>14136</v>
      </c>
      <c r="B3840" t="s">
        <v>14208</v>
      </c>
    </row>
    <row r="3841" spans="1:2">
      <c r="A3841" t="s">
        <v>5636</v>
      </c>
      <c r="B3841" t="s">
        <v>5638</v>
      </c>
    </row>
    <row r="3842" spans="1:2">
      <c r="A3842" t="s">
        <v>5648</v>
      </c>
      <c r="B3842" t="s">
        <v>5649</v>
      </c>
    </row>
    <row r="3843" spans="1:2">
      <c r="A3843" t="s">
        <v>5645</v>
      </c>
      <c r="B3843" t="s">
        <v>5646</v>
      </c>
    </row>
    <row r="3844" spans="1:2">
      <c r="A3844" t="s">
        <v>11419</v>
      </c>
      <c r="B3844" t="s">
        <v>11420</v>
      </c>
    </row>
    <row r="3845" spans="1:2">
      <c r="A3845" t="s">
        <v>6646</v>
      </c>
      <c r="B3845" t="s">
        <v>6647</v>
      </c>
    </row>
    <row r="3846" spans="1:2">
      <c r="A3846" t="s">
        <v>4730</v>
      </c>
      <c r="B3846" t="s">
        <v>4731</v>
      </c>
    </row>
    <row r="3847" spans="1:2">
      <c r="A3847" t="s">
        <v>4653</v>
      </c>
      <c r="B3847" t="s">
        <v>4654</v>
      </c>
    </row>
    <row r="3848" spans="1:2">
      <c r="A3848" t="s">
        <v>9621</v>
      </c>
      <c r="B3848" t="s">
        <v>4654</v>
      </c>
    </row>
    <row r="3849" spans="1:2">
      <c r="A3849" t="s">
        <v>4302</v>
      </c>
      <c r="B3849" t="s">
        <v>4303</v>
      </c>
    </row>
    <row r="3850" spans="1:2">
      <c r="A3850" t="s">
        <v>4258</v>
      </c>
      <c r="B3850" t="s">
        <v>4259</v>
      </c>
    </row>
    <row r="3851" spans="1:2">
      <c r="A3851" t="s">
        <v>5983</v>
      </c>
      <c r="B3851" t="s">
        <v>5984</v>
      </c>
    </row>
    <row r="3852" spans="1:2">
      <c r="A3852" t="s">
        <v>6469</v>
      </c>
      <c r="B3852" t="s">
        <v>6470</v>
      </c>
    </row>
    <row r="3853" spans="1:2">
      <c r="A3853" t="s">
        <v>13060</v>
      </c>
      <c r="B3853" t="s">
        <v>2035</v>
      </c>
    </row>
    <row r="3854" spans="1:2">
      <c r="A3854" t="s">
        <v>9598</v>
      </c>
      <c r="B3854" t="s">
        <v>9599</v>
      </c>
    </row>
    <row r="3855" spans="1:2">
      <c r="A3855" t="s">
        <v>8240</v>
      </c>
      <c r="B3855" t="s">
        <v>8243</v>
      </c>
    </row>
    <row r="3856" spans="1:2">
      <c r="A3856" t="s">
        <v>13096</v>
      </c>
      <c r="B3856" t="s">
        <v>1922</v>
      </c>
    </row>
    <row r="3857" spans="1:2">
      <c r="A3857" t="s">
        <v>11364</v>
      </c>
      <c r="B3857" t="s">
        <v>11365</v>
      </c>
    </row>
    <row r="3858" spans="1:2">
      <c r="A3858" t="s">
        <v>4352</v>
      </c>
      <c r="B3858" t="s">
        <v>4353</v>
      </c>
    </row>
    <row r="3859" spans="1:2">
      <c r="A3859" t="s">
        <v>11440</v>
      </c>
      <c r="B3859" t="s">
        <v>4353</v>
      </c>
    </row>
    <row r="3860" spans="1:2">
      <c r="A3860" t="s">
        <v>6109</v>
      </c>
      <c r="B3860" t="s">
        <v>6110</v>
      </c>
    </row>
    <row r="3861" spans="1:2">
      <c r="A3861" t="s">
        <v>4300</v>
      </c>
      <c r="B3861" t="s">
        <v>4301</v>
      </c>
    </row>
    <row r="3862" spans="1:2">
      <c r="A3862" t="s">
        <v>10671</v>
      </c>
      <c r="B3862" t="s">
        <v>10672</v>
      </c>
    </row>
    <row r="3863" spans="1:2">
      <c r="A3863" t="s">
        <v>11382</v>
      </c>
      <c r="B3863" t="s">
        <v>11384</v>
      </c>
    </row>
    <row r="3864" spans="1:2">
      <c r="A3864" t="s">
        <v>5961</v>
      </c>
      <c r="B3864" t="s">
        <v>5962</v>
      </c>
    </row>
    <row r="3865" spans="1:2">
      <c r="A3865" t="s">
        <v>6378</v>
      </c>
      <c r="B3865" t="s">
        <v>6379</v>
      </c>
    </row>
    <row r="3866" spans="1:2">
      <c r="A3866" t="s">
        <v>6380</v>
      </c>
      <c r="B3866" t="s">
        <v>6381</v>
      </c>
    </row>
    <row r="3867" spans="1:2">
      <c r="A3867" t="s">
        <v>6382</v>
      </c>
      <c r="B3867" t="s">
        <v>6383</v>
      </c>
    </row>
    <row r="3868" spans="1:2">
      <c r="A3868" t="s">
        <v>4346</v>
      </c>
      <c r="B3868" t="s">
        <v>4347</v>
      </c>
    </row>
    <row r="3869" spans="1:2">
      <c r="A3869" t="s">
        <v>11439</v>
      </c>
      <c r="B3869" t="s">
        <v>4347</v>
      </c>
    </row>
    <row r="3870" spans="1:2">
      <c r="A3870" t="s">
        <v>8228</v>
      </c>
      <c r="B3870" t="s">
        <v>8231</v>
      </c>
    </row>
    <row r="3871" spans="1:2">
      <c r="A3871" t="s">
        <v>6179</v>
      </c>
      <c r="B3871" t="s">
        <v>6180</v>
      </c>
    </row>
    <row r="3872" spans="1:2">
      <c r="A3872" t="s">
        <v>6338</v>
      </c>
      <c r="B3872" t="s">
        <v>6339</v>
      </c>
    </row>
    <row r="3873" spans="1:2">
      <c r="A3873" t="s">
        <v>5691</v>
      </c>
      <c r="B3873" t="s">
        <v>5692</v>
      </c>
    </row>
    <row r="3874" spans="1:2">
      <c r="A3874" t="s">
        <v>6451</v>
      </c>
      <c r="B3874" t="s">
        <v>5692</v>
      </c>
    </row>
    <row r="3875" spans="1:2">
      <c r="A3875" t="s">
        <v>10321</v>
      </c>
      <c r="B3875" t="s">
        <v>5692</v>
      </c>
    </row>
    <row r="3876" spans="1:2">
      <c r="A3876" t="s">
        <v>11217</v>
      </c>
      <c r="B3876" t="s">
        <v>5692</v>
      </c>
    </row>
    <row r="3877" spans="1:2">
      <c r="A3877" t="s">
        <v>11347</v>
      </c>
      <c r="B3877" t="s">
        <v>5692</v>
      </c>
    </row>
    <row r="3878" spans="1:2">
      <c r="A3878" t="s">
        <v>11891</v>
      </c>
      <c r="B3878" t="s">
        <v>5692</v>
      </c>
    </row>
    <row r="3879" spans="1:2">
      <c r="A3879" t="s">
        <v>12899</v>
      </c>
      <c r="B3879" t="s">
        <v>5692</v>
      </c>
    </row>
    <row r="3880" spans="1:2">
      <c r="A3880" t="s">
        <v>13517</v>
      </c>
      <c r="B3880" t="s">
        <v>5692</v>
      </c>
    </row>
    <row r="3881" spans="1:2">
      <c r="A3881" t="s">
        <v>11999</v>
      </c>
      <c r="B3881" t="s">
        <v>12000</v>
      </c>
    </row>
    <row r="3882" spans="1:2">
      <c r="A3882" t="s">
        <v>13444</v>
      </c>
      <c r="B3882" t="s">
        <v>13450</v>
      </c>
    </row>
    <row r="3883" spans="1:2">
      <c r="A3883" t="s">
        <v>6073</v>
      </c>
      <c r="B3883" t="s">
        <v>6074</v>
      </c>
    </row>
    <row r="3884" spans="1:2">
      <c r="A3884" t="s">
        <v>13036</v>
      </c>
      <c r="B3884" t="s">
        <v>14276</v>
      </c>
    </row>
    <row r="3885" spans="1:2">
      <c r="A3885" t="s">
        <v>10389</v>
      </c>
      <c r="B3885" t="s">
        <v>10390</v>
      </c>
    </row>
    <row r="3886" spans="1:2">
      <c r="A3886" t="s">
        <v>8188</v>
      </c>
      <c r="B3886" t="s">
        <v>8191</v>
      </c>
    </row>
    <row r="3887" spans="1:2">
      <c r="A3887" t="s">
        <v>9655</v>
      </c>
      <c r="B3887" t="s">
        <v>9657</v>
      </c>
    </row>
    <row r="3888" spans="1:2">
      <c r="A3888" t="s">
        <v>10384</v>
      </c>
      <c r="B3888" t="s">
        <v>10385</v>
      </c>
    </row>
    <row r="3889" spans="1:2">
      <c r="A3889" t="s">
        <v>3583</v>
      </c>
      <c r="B3889" t="s">
        <v>3584</v>
      </c>
    </row>
    <row r="3890" spans="1:2">
      <c r="A3890" t="s">
        <v>10141</v>
      </c>
      <c r="B3890" t="s">
        <v>10142</v>
      </c>
    </row>
    <row r="3891" spans="1:2">
      <c r="A3891" t="s">
        <v>6303</v>
      </c>
      <c r="B3891" t="s">
        <v>6304</v>
      </c>
    </row>
    <row r="3892" spans="1:2">
      <c r="A3892" t="s">
        <v>4644</v>
      </c>
      <c r="B3892" t="s">
        <v>4646</v>
      </c>
    </row>
    <row r="3893" spans="1:2">
      <c r="A3893" t="s">
        <v>13493</v>
      </c>
      <c r="B3893" t="s">
        <v>4646</v>
      </c>
    </row>
    <row r="3894" spans="1:2">
      <c r="A3894" t="s">
        <v>4431</v>
      </c>
      <c r="B3894" t="s">
        <v>4433</v>
      </c>
    </row>
    <row r="3895" spans="1:2">
      <c r="A3895" t="s">
        <v>13514</v>
      </c>
      <c r="B3895" t="s">
        <v>13515</v>
      </c>
    </row>
    <row r="3896" spans="1:2">
      <c r="A3896" t="s">
        <v>6590</v>
      </c>
      <c r="B3896" t="s">
        <v>6591</v>
      </c>
    </row>
    <row r="3897" spans="1:2">
      <c r="A3897" t="s">
        <v>6233</v>
      </c>
      <c r="B3897" t="s">
        <v>6234</v>
      </c>
    </row>
    <row r="3898" spans="1:2">
      <c r="A3898" t="s">
        <v>6340</v>
      </c>
      <c r="B3898" t="s">
        <v>6341</v>
      </c>
    </row>
    <row r="3899" spans="1:2">
      <c r="A3899" t="s">
        <v>8834</v>
      </c>
      <c r="B3899" t="s">
        <v>8835</v>
      </c>
    </row>
    <row r="3900" spans="1:2">
      <c r="A3900" t="s">
        <v>9393</v>
      </c>
      <c r="B3900" t="s">
        <v>9394</v>
      </c>
    </row>
    <row r="3901" spans="1:2">
      <c r="A3901" t="s">
        <v>9390</v>
      </c>
      <c r="B3901" t="s">
        <v>9391</v>
      </c>
    </row>
    <row r="3902" spans="1:2">
      <c r="A3902" t="s">
        <v>9396</v>
      </c>
      <c r="B3902" t="s">
        <v>9397</v>
      </c>
    </row>
    <row r="3903" spans="1:2">
      <c r="A3903" t="s">
        <v>4036</v>
      </c>
      <c r="B3903" t="s">
        <v>4037</v>
      </c>
    </row>
    <row r="3904" spans="1:2">
      <c r="A3904" t="s">
        <v>4421</v>
      </c>
      <c r="B3904" t="s">
        <v>4422</v>
      </c>
    </row>
    <row r="3905" spans="1:2">
      <c r="A3905" t="s">
        <v>14137</v>
      </c>
      <c r="B3905" t="s">
        <v>14209</v>
      </c>
    </row>
    <row r="3906" spans="1:2">
      <c r="A3906" t="s">
        <v>5921</v>
      </c>
      <c r="B3906" t="s">
        <v>14217</v>
      </c>
    </row>
    <row r="3907" spans="1:2">
      <c r="A3907" t="s">
        <v>4445</v>
      </c>
      <c r="B3907" t="s">
        <v>4447</v>
      </c>
    </row>
    <row r="3908" spans="1:2">
      <c r="A3908" t="s">
        <v>11510</v>
      </c>
      <c r="B3908" t="s">
        <v>11511</v>
      </c>
    </row>
    <row r="3909" spans="1:2">
      <c r="A3909" t="s">
        <v>4445</v>
      </c>
      <c r="B3909" t="s">
        <v>4446</v>
      </c>
    </row>
    <row r="3910" spans="1:2">
      <c r="A3910" t="s">
        <v>9208</v>
      </c>
      <c r="B3910" t="s">
        <v>9209</v>
      </c>
    </row>
    <row r="3911" spans="1:2">
      <c r="A3911" t="s">
        <v>7444</v>
      </c>
      <c r="B3911" t="s">
        <v>7445</v>
      </c>
    </row>
    <row r="3912" spans="1:2">
      <c r="A3912" t="s">
        <v>11076</v>
      </c>
      <c r="B3912" t="s">
        <v>11077</v>
      </c>
    </row>
    <row r="3913" spans="1:2">
      <c r="A3913" t="s">
        <v>11076</v>
      </c>
      <c r="B3913" t="s">
        <v>11078</v>
      </c>
    </row>
    <row r="3914" spans="1:2">
      <c r="A3914" t="s">
        <v>11682</v>
      </c>
      <c r="B3914" t="s">
        <v>11683</v>
      </c>
    </row>
    <row r="3915" spans="1:2">
      <c r="A3915" t="s">
        <v>9150</v>
      </c>
      <c r="B3915" t="s">
        <v>9151</v>
      </c>
    </row>
    <row r="3916" spans="1:2">
      <c r="A3916" t="s">
        <v>11153</v>
      </c>
      <c r="B3916" t="s">
        <v>11155</v>
      </c>
    </row>
    <row r="3917" spans="1:2">
      <c r="A3917" t="s">
        <v>11153</v>
      </c>
      <c r="B3917" t="s">
        <v>11154</v>
      </c>
    </row>
    <row r="3918" spans="1:2">
      <c r="A3918" t="s">
        <v>4896</v>
      </c>
      <c r="B3918" t="s">
        <v>4897</v>
      </c>
    </row>
    <row r="3919" spans="1:2">
      <c r="A3919" t="s">
        <v>9693</v>
      </c>
      <c r="B3919" t="s">
        <v>9694</v>
      </c>
    </row>
    <row r="3920" spans="1:2">
      <c r="A3920" t="s">
        <v>9693</v>
      </c>
      <c r="B3920" t="s">
        <v>9694</v>
      </c>
    </row>
    <row r="3921" spans="1:2">
      <c r="A3921" t="s">
        <v>9715</v>
      </c>
      <c r="B3921" t="s">
        <v>9716</v>
      </c>
    </row>
    <row r="3922" spans="1:2">
      <c r="A3922" t="s">
        <v>9715</v>
      </c>
      <c r="B3922" t="s">
        <v>9716</v>
      </c>
    </row>
    <row r="3923" spans="1:2">
      <c r="A3923" t="s">
        <v>9708</v>
      </c>
      <c r="B3923" t="s">
        <v>9709</v>
      </c>
    </row>
    <row r="3924" spans="1:2">
      <c r="A3924" t="s">
        <v>9708</v>
      </c>
      <c r="B3924" t="s">
        <v>9709</v>
      </c>
    </row>
    <row r="3925" spans="1:2">
      <c r="A3925" t="s">
        <v>12979</v>
      </c>
      <c r="B3925" t="s">
        <v>12978</v>
      </c>
    </row>
    <row r="3926" spans="1:2">
      <c r="A3926" t="s">
        <v>13467</v>
      </c>
      <c r="B3926" t="s">
        <v>13471</v>
      </c>
    </row>
    <row r="3927" spans="1:2">
      <c r="A3927" t="s">
        <v>13467</v>
      </c>
      <c r="B3927" t="s">
        <v>13470</v>
      </c>
    </row>
    <row r="3928" spans="1:2">
      <c r="A3928" t="s">
        <v>12983</v>
      </c>
      <c r="B3928" t="s">
        <v>12984</v>
      </c>
    </row>
    <row r="3929" spans="1:2">
      <c r="A3929" t="s">
        <v>10360</v>
      </c>
      <c r="B3929" t="s">
        <v>10362</v>
      </c>
    </row>
    <row r="3930" spans="1:2">
      <c r="A3930" t="s">
        <v>13200</v>
      </c>
      <c r="B3930" t="s">
        <v>13201</v>
      </c>
    </row>
    <row r="3931" spans="1:2">
      <c r="A3931" t="s">
        <v>9957</v>
      </c>
      <c r="B3931" t="s">
        <v>9958</v>
      </c>
    </row>
    <row r="3932" spans="1:2">
      <c r="A3932" t="s">
        <v>10472</v>
      </c>
      <c r="B3932" t="s">
        <v>10474</v>
      </c>
    </row>
    <row r="3933" spans="1:2">
      <c r="A3933" t="s">
        <v>9764</v>
      </c>
      <c r="B3933" t="s">
        <v>9765</v>
      </c>
    </row>
    <row r="3934" spans="1:2">
      <c r="A3934" t="s">
        <v>11970</v>
      </c>
      <c r="B3934" t="s">
        <v>11971</v>
      </c>
    </row>
    <row r="3935" spans="1:2">
      <c r="A3935" t="s">
        <v>12618</v>
      </c>
      <c r="B3935" t="s">
        <v>12619</v>
      </c>
    </row>
    <row r="3936" spans="1:2">
      <c r="A3936" t="s">
        <v>12615</v>
      </c>
      <c r="B3936" t="s">
        <v>12616</v>
      </c>
    </row>
    <row r="3937" spans="1:2">
      <c r="A3937" t="s">
        <v>12624</v>
      </c>
      <c r="B3937" t="s">
        <v>12625</v>
      </c>
    </row>
    <row r="3938" spans="1:2">
      <c r="A3938" t="s">
        <v>4434</v>
      </c>
      <c r="B3938" t="s">
        <v>4435</v>
      </c>
    </row>
    <row r="3939" spans="1:2">
      <c r="A3939" t="s">
        <v>4434</v>
      </c>
      <c r="B3939" t="s">
        <v>4435</v>
      </c>
    </row>
    <row r="3940" spans="1:2">
      <c r="A3940" t="s">
        <v>7321</v>
      </c>
      <c r="B3940" t="s">
        <v>7322</v>
      </c>
    </row>
    <row r="3941" spans="1:2">
      <c r="A3941" t="s">
        <v>3409</v>
      </c>
      <c r="B3941" t="s">
        <v>3410</v>
      </c>
    </row>
    <row r="3942" spans="1:2">
      <c r="A3942" t="s">
        <v>3409</v>
      </c>
      <c r="B3942" t="s">
        <v>3410</v>
      </c>
    </row>
    <row r="3943" spans="1:2">
      <c r="A3943" t="s">
        <v>6925</v>
      </c>
      <c r="B3943" t="s">
        <v>6926</v>
      </c>
    </row>
    <row r="3944" spans="1:2">
      <c r="A3944" t="s">
        <v>6929</v>
      </c>
      <c r="B3944" t="s">
        <v>6930</v>
      </c>
    </row>
    <row r="3945" spans="1:2">
      <c r="A3945" t="s">
        <v>6927</v>
      </c>
      <c r="B3945" t="s">
        <v>6928</v>
      </c>
    </row>
    <row r="3946" spans="1:2">
      <c r="A3946" t="s">
        <v>8244</v>
      </c>
      <c r="B3946" t="s">
        <v>8245</v>
      </c>
    </row>
    <row r="3947" spans="1:2">
      <c r="A3947" t="s">
        <v>8244</v>
      </c>
      <c r="B3947" t="s">
        <v>8246</v>
      </c>
    </row>
    <row r="3948" spans="1:2">
      <c r="A3948" t="s">
        <v>9390</v>
      </c>
      <c r="B3948" t="s">
        <v>9392</v>
      </c>
    </row>
    <row r="3949" spans="1:2">
      <c r="A3949" t="s">
        <v>9396</v>
      </c>
      <c r="B3949" t="s">
        <v>9398</v>
      </c>
    </row>
    <row r="3950" spans="1:2">
      <c r="A3950" t="s">
        <v>9393</v>
      </c>
      <c r="B3950" t="s">
        <v>9395</v>
      </c>
    </row>
    <row r="3951" spans="1:2">
      <c r="A3951" t="s">
        <v>8244</v>
      </c>
      <c r="B3951" t="s">
        <v>8247</v>
      </c>
    </row>
    <row r="3952" spans="1:2">
      <c r="A3952" t="s">
        <v>10472</v>
      </c>
      <c r="B3952" t="s">
        <v>10473</v>
      </c>
    </row>
    <row r="3953" spans="1:2">
      <c r="A3953" t="s">
        <v>10360</v>
      </c>
      <c r="B3953" t="s">
        <v>10361</v>
      </c>
    </row>
    <row r="3954" spans="1:2">
      <c r="A3954" t="s">
        <v>13493</v>
      </c>
      <c r="B3954" t="s">
        <v>13498</v>
      </c>
    </row>
    <row r="3955" spans="1:2">
      <c r="A3955" t="s">
        <v>12922</v>
      </c>
      <c r="B3955" t="s">
        <v>12925</v>
      </c>
    </row>
    <row r="3956" spans="1:2">
      <c r="A3956" t="s">
        <v>13444</v>
      </c>
      <c r="B3956" t="s">
        <v>13452</v>
      </c>
    </row>
    <row r="3957" spans="1:2">
      <c r="A3957" t="s">
        <v>13493</v>
      </c>
      <c r="B3957" t="s">
        <v>13495</v>
      </c>
    </row>
    <row r="3958" spans="1:2">
      <c r="A3958" t="s">
        <v>7711</v>
      </c>
      <c r="B3958" t="s">
        <v>7712</v>
      </c>
    </row>
    <row r="3959" spans="1:2">
      <c r="A3959" t="s">
        <v>7713</v>
      </c>
      <c r="B3959" t="s">
        <v>7714</v>
      </c>
    </row>
    <row r="3960" spans="1:2">
      <c r="A3960" t="s">
        <v>5955</v>
      </c>
      <c r="B3960" t="s">
        <v>5956</v>
      </c>
    </row>
    <row r="3961" spans="1:2">
      <c r="A3961" t="s">
        <v>7715</v>
      </c>
      <c r="B3961" t="s">
        <v>7716</v>
      </c>
    </row>
    <row r="3962" spans="1:2">
      <c r="A3962" t="s">
        <v>6818</v>
      </c>
      <c r="B3962" t="s">
        <v>6819</v>
      </c>
    </row>
    <row r="3963" spans="1:2">
      <c r="A3963" t="s">
        <v>5639</v>
      </c>
      <c r="B3963" t="s">
        <v>5640</v>
      </c>
    </row>
    <row r="3964" spans="1:2">
      <c r="A3964" t="s">
        <v>4985</v>
      </c>
      <c r="B3964" t="s">
        <v>4986</v>
      </c>
    </row>
    <row r="3965" spans="1:2">
      <c r="A3965" t="s">
        <v>6532</v>
      </c>
      <c r="B3965" t="s">
        <v>6533</v>
      </c>
    </row>
    <row r="3966" spans="1:2">
      <c r="A3966" t="s">
        <v>6544</v>
      </c>
      <c r="B3966" t="s">
        <v>6533</v>
      </c>
    </row>
    <row r="3967" spans="1:2">
      <c r="A3967" t="s">
        <v>11278</v>
      </c>
      <c r="B3967" t="s">
        <v>11279</v>
      </c>
    </row>
    <row r="3968" spans="1:2">
      <c r="A3968" t="s">
        <v>10146</v>
      </c>
      <c r="B3968" t="s">
        <v>10147</v>
      </c>
    </row>
    <row r="3969" spans="1:2">
      <c r="A3969" t="s">
        <v>9770</v>
      </c>
      <c r="B3969" t="s">
        <v>9771</v>
      </c>
    </row>
    <row r="3970" spans="1:2">
      <c r="A3970" t="s">
        <v>3560</v>
      </c>
      <c r="B3970" t="s">
        <v>3561</v>
      </c>
    </row>
    <row r="3971" spans="1:2">
      <c r="A3971" t="s">
        <v>5098</v>
      </c>
      <c r="B3971" t="s">
        <v>5099</v>
      </c>
    </row>
    <row r="3972" spans="1:2">
      <c r="A3972" t="s">
        <v>4549</v>
      </c>
      <c r="B3972" t="s">
        <v>4550</v>
      </c>
    </row>
    <row r="3973" spans="1:2">
      <c r="A3973" t="s">
        <v>14138</v>
      </c>
      <c r="B3973" t="s">
        <v>14210</v>
      </c>
    </row>
    <row r="3974" spans="1:2">
      <c r="A3974" t="s">
        <v>9000</v>
      </c>
      <c r="B3974" t="s">
        <v>9001</v>
      </c>
    </row>
    <row r="3975" spans="1:2">
      <c r="A3975" t="s">
        <v>6717</v>
      </c>
      <c r="B3975" t="s">
        <v>6718</v>
      </c>
    </row>
    <row r="3976" spans="1:2">
      <c r="A3976" t="s">
        <v>12748</v>
      </c>
      <c r="B3976" t="s">
        <v>12749</v>
      </c>
    </row>
    <row r="3977" spans="1:2">
      <c r="A3977" t="s">
        <v>7080</v>
      </c>
      <c r="B3977" t="s">
        <v>7081</v>
      </c>
    </row>
    <row r="3978" spans="1:2">
      <c r="A3978" t="s">
        <v>11458</v>
      </c>
      <c r="B3978" t="s">
        <v>11459</v>
      </c>
    </row>
    <row r="3979" spans="1:2">
      <c r="A3979" t="s">
        <v>12326</v>
      </c>
      <c r="B3979" t="s">
        <v>12328</v>
      </c>
    </row>
    <row r="3980" spans="1:2">
      <c r="A3980" t="s">
        <v>12326</v>
      </c>
      <c r="B3980" t="s">
        <v>12327</v>
      </c>
    </row>
    <row r="3981" spans="1:2">
      <c r="A3981" t="s">
        <v>7027</v>
      </c>
      <c r="B3981" t="s">
        <v>7029</v>
      </c>
    </row>
    <row r="3982" spans="1:2">
      <c r="A3982" t="s">
        <v>7311</v>
      </c>
      <c r="B3982" t="s">
        <v>7312</v>
      </c>
    </row>
    <row r="3983" spans="1:2">
      <c r="A3983" t="s">
        <v>5941</v>
      </c>
      <c r="B3983" t="s">
        <v>5942</v>
      </c>
    </row>
    <row r="3984" spans="1:2">
      <c r="A3984" t="s">
        <v>5943</v>
      </c>
      <c r="B3984" t="s">
        <v>5944</v>
      </c>
    </row>
    <row r="3985" spans="1:2">
      <c r="A3985" t="s">
        <v>5945</v>
      </c>
      <c r="B3985" t="s">
        <v>5946</v>
      </c>
    </row>
    <row r="3986" spans="1:2">
      <c r="A3986" t="s">
        <v>8612</v>
      </c>
      <c r="B3986" t="s">
        <v>8613</v>
      </c>
    </row>
    <row r="3987" spans="1:2">
      <c r="A3987" t="s">
        <v>9884</v>
      </c>
      <c r="B3987" t="s">
        <v>9885</v>
      </c>
    </row>
    <row r="3988" spans="1:2">
      <c r="A3988" t="s">
        <v>3629</v>
      </c>
      <c r="B3988" t="s">
        <v>3630</v>
      </c>
    </row>
    <row r="3989" spans="1:2">
      <c r="A3989" t="s">
        <v>9840</v>
      </c>
      <c r="B3989" t="s">
        <v>9841</v>
      </c>
    </row>
    <row r="3990" spans="1:2">
      <c r="A3990" t="s">
        <v>13050</v>
      </c>
      <c r="B3990" t="s">
        <v>1908</v>
      </c>
    </row>
    <row r="3991" spans="1:2">
      <c r="A3991" t="s">
        <v>9170</v>
      </c>
      <c r="B3991" t="s">
        <v>9171</v>
      </c>
    </row>
    <row r="3992" spans="1:2">
      <c r="A3992" t="s">
        <v>6648</v>
      </c>
      <c r="B3992" t="s">
        <v>6649</v>
      </c>
    </row>
    <row r="3993" spans="1:2">
      <c r="A3993" t="s">
        <v>5927</v>
      </c>
      <c r="B3993" t="s">
        <v>5928</v>
      </c>
    </row>
    <row r="3994" spans="1:2">
      <c r="A3994" t="s">
        <v>7584</v>
      </c>
      <c r="B3994" t="s">
        <v>7585</v>
      </c>
    </row>
    <row r="3995" spans="1:2">
      <c r="A3995" t="s">
        <v>7584</v>
      </c>
      <c r="B3995" t="s">
        <v>7586</v>
      </c>
    </row>
    <row r="3996" spans="1:2">
      <c r="A3996" t="s">
        <v>7608</v>
      </c>
      <c r="B3996" t="s">
        <v>7609</v>
      </c>
    </row>
    <row r="3997" spans="1:2">
      <c r="A3997" t="s">
        <v>7643</v>
      </c>
      <c r="B3997" t="s">
        <v>7644</v>
      </c>
    </row>
    <row r="3998" spans="1:2">
      <c r="A3998" t="s">
        <v>13114</v>
      </c>
      <c r="B3998" t="s">
        <v>13115</v>
      </c>
    </row>
    <row r="3999" spans="1:2">
      <c r="A3999" t="s">
        <v>8590</v>
      </c>
      <c r="B3999" t="s">
        <v>8591</v>
      </c>
    </row>
    <row r="4000" spans="1:2">
      <c r="A4000" t="s">
        <v>6705</v>
      </c>
      <c r="B4000" t="s">
        <v>6706</v>
      </c>
    </row>
    <row r="4001" spans="1:2">
      <c r="A4001" t="s">
        <v>7315</v>
      </c>
      <c r="B4001" t="s">
        <v>7316</v>
      </c>
    </row>
    <row r="4002" spans="1:2">
      <c r="A4002" t="s">
        <v>6344</v>
      </c>
      <c r="B4002" t="s">
        <v>6345</v>
      </c>
    </row>
    <row r="4003" spans="1:2">
      <c r="A4003" t="s">
        <v>4918</v>
      </c>
      <c r="B4003" t="s">
        <v>4919</v>
      </c>
    </row>
    <row r="4004" spans="1:2">
      <c r="A4004" t="s">
        <v>14110</v>
      </c>
      <c r="B4004" t="s">
        <v>4917</v>
      </c>
    </row>
    <row r="4005" spans="1:2">
      <c r="A4005" t="s">
        <v>10845</v>
      </c>
      <c r="B4005" t="s">
        <v>10846</v>
      </c>
    </row>
    <row r="4006" spans="1:2">
      <c r="A4006" t="s">
        <v>9850</v>
      </c>
      <c r="B4006" t="s">
        <v>9851</v>
      </c>
    </row>
    <row r="4007" spans="1:2">
      <c r="A4007" t="s">
        <v>4471</v>
      </c>
      <c r="B4007" t="s">
        <v>4472</v>
      </c>
    </row>
    <row r="4008" spans="1:2">
      <c r="A4008" t="s">
        <v>4471</v>
      </c>
      <c r="B4008" t="s">
        <v>4473</v>
      </c>
    </row>
    <row r="4009" spans="1:2">
      <c r="A4009" t="s">
        <v>9327</v>
      </c>
      <c r="B4009" t="s">
        <v>9328</v>
      </c>
    </row>
    <row r="4010" spans="1:2">
      <c r="A4010" t="s">
        <v>11133</v>
      </c>
      <c r="B4010" t="s">
        <v>11135</v>
      </c>
    </row>
    <row r="4011" spans="1:2">
      <c r="A4011" t="s">
        <v>11133</v>
      </c>
      <c r="B4011" t="s">
        <v>11134</v>
      </c>
    </row>
    <row r="4012" spans="1:2">
      <c r="A4012" t="s">
        <v>9838</v>
      </c>
      <c r="B4012" t="s">
        <v>9839</v>
      </c>
    </row>
    <row r="4013" spans="1:2">
      <c r="A4013" t="s">
        <v>9916</v>
      </c>
      <c r="B4013" t="s">
        <v>9917</v>
      </c>
    </row>
    <row r="4014" spans="1:2">
      <c r="A4014" t="s">
        <v>7982</v>
      </c>
      <c r="B4014" t="s">
        <v>7983</v>
      </c>
    </row>
    <row r="4015" spans="1:2">
      <c r="A4015" t="s">
        <v>4428</v>
      </c>
      <c r="B4015" t="s">
        <v>1872</v>
      </c>
    </row>
    <row r="4016" spans="1:2">
      <c r="A4016" t="s">
        <v>4428</v>
      </c>
      <c r="B4016" t="s">
        <v>1872</v>
      </c>
    </row>
    <row r="4017" spans="1:2">
      <c r="A4017" t="s">
        <v>13502</v>
      </c>
      <c r="B4017" t="s">
        <v>13511</v>
      </c>
    </row>
    <row r="4018" spans="1:2">
      <c r="A4018" t="s">
        <v>3923</v>
      </c>
      <c r="B4018" t="s">
        <v>3924</v>
      </c>
    </row>
    <row r="4019" spans="1:2">
      <c r="A4019" t="s">
        <v>4898</v>
      </c>
      <c r="B4019" t="s">
        <v>4899</v>
      </c>
    </row>
    <row r="4020" spans="1:2">
      <c r="A4020" t="s">
        <v>11526</v>
      </c>
      <c r="B4020" t="s">
        <v>11527</v>
      </c>
    </row>
    <row r="4021" spans="1:2">
      <c r="A4021" t="s">
        <v>10650</v>
      </c>
      <c r="B4021" t="s">
        <v>10651</v>
      </c>
    </row>
    <row r="4022" spans="1:2">
      <c r="A4022" t="s">
        <v>10010</v>
      </c>
      <c r="B4022" t="s">
        <v>10011</v>
      </c>
    </row>
    <row r="4023" spans="1:2">
      <c r="A4023" t="s">
        <v>10010</v>
      </c>
      <c r="B4023" t="s">
        <v>10011</v>
      </c>
    </row>
    <row r="4024" spans="1:2">
      <c r="A4024" t="s">
        <v>5257</v>
      </c>
      <c r="B4024" t="s">
        <v>5258</v>
      </c>
    </row>
    <row r="4025" spans="1:2">
      <c r="A4025" t="s">
        <v>4408</v>
      </c>
      <c r="B4025" t="s">
        <v>4409</v>
      </c>
    </row>
    <row r="4026" spans="1:2">
      <c r="A4026" t="s">
        <v>3331</v>
      </c>
      <c r="B4026" t="s">
        <v>3332</v>
      </c>
    </row>
    <row r="4027" spans="1:2">
      <c r="A4027" t="s">
        <v>12473</v>
      </c>
      <c r="B4027" t="s">
        <v>12474</v>
      </c>
    </row>
    <row r="4028" spans="1:2">
      <c r="A4028" t="s">
        <v>3695</v>
      </c>
      <c r="B4028" t="s">
        <v>3696</v>
      </c>
    </row>
    <row r="4029" spans="1:2">
      <c r="A4029" t="s">
        <v>11417</v>
      </c>
      <c r="B4029" t="s">
        <v>11418</v>
      </c>
    </row>
    <row r="4030" spans="1:2">
      <c r="A4030" t="s">
        <v>13051</v>
      </c>
      <c r="B4030" t="s">
        <v>13052</v>
      </c>
    </row>
    <row r="4031" spans="1:2">
      <c r="A4031" t="s">
        <v>5317</v>
      </c>
      <c r="B4031" t="s">
        <v>5318</v>
      </c>
    </row>
    <row r="4032" spans="1:2">
      <c r="A4032" t="s">
        <v>11082</v>
      </c>
      <c r="B4032" t="s">
        <v>11083</v>
      </c>
    </row>
    <row r="4033" spans="1:2">
      <c r="A4033" t="s">
        <v>11082</v>
      </c>
      <c r="B4033" t="s">
        <v>11084</v>
      </c>
    </row>
    <row r="4034" spans="1:2">
      <c r="A4034" t="s">
        <v>8964</v>
      </c>
      <c r="B4034" t="s">
        <v>8965</v>
      </c>
    </row>
    <row r="4035" spans="1:2">
      <c r="A4035" t="s">
        <v>9345</v>
      </c>
      <c r="B4035" t="s">
        <v>9346</v>
      </c>
    </row>
    <row r="4036" spans="1:2">
      <c r="A4036" t="s">
        <v>7313</v>
      </c>
      <c r="B4036" t="s">
        <v>7314</v>
      </c>
    </row>
    <row r="4037" spans="1:2">
      <c r="A4037" t="s">
        <v>5997</v>
      </c>
      <c r="B4037" t="s">
        <v>5998</v>
      </c>
    </row>
    <row r="4038" spans="1:2">
      <c r="A4038" t="s">
        <v>11085</v>
      </c>
      <c r="B4038" t="s">
        <v>11086</v>
      </c>
    </row>
    <row r="4039" spans="1:2">
      <c r="A4039" t="s">
        <v>11085</v>
      </c>
      <c r="B4039" t="s">
        <v>11087</v>
      </c>
    </row>
    <row r="4040" spans="1:2">
      <c r="A4040" t="s">
        <v>11722</v>
      </c>
      <c r="B4040" t="s">
        <v>11723</v>
      </c>
    </row>
    <row r="4041" spans="1:2">
      <c r="A4041" t="s">
        <v>5875</v>
      </c>
      <c r="B4041" t="s">
        <v>5876</v>
      </c>
    </row>
    <row r="4042" spans="1:2">
      <c r="A4042" t="s">
        <v>5612</v>
      </c>
      <c r="B4042" t="s">
        <v>5613</v>
      </c>
    </row>
    <row r="4043" spans="1:2">
      <c r="A4043" t="s">
        <v>5612</v>
      </c>
      <c r="B4043" t="s">
        <v>5614</v>
      </c>
    </row>
    <row r="4044" spans="1:2">
      <c r="A4044" t="s">
        <v>4178</v>
      </c>
      <c r="B4044" t="s">
        <v>2069</v>
      </c>
    </row>
    <row r="4045" spans="1:2">
      <c r="A4045" t="s">
        <v>7618</v>
      </c>
      <c r="B4045" t="s">
        <v>1864</v>
      </c>
    </row>
    <row r="4046" spans="1:2">
      <c r="A4046" t="s">
        <v>7618</v>
      </c>
      <c r="B4046" t="s">
        <v>7619</v>
      </c>
    </row>
    <row r="4047" spans="1:2">
      <c r="A4047" t="s">
        <v>7743</v>
      </c>
      <c r="B4047" t="s">
        <v>7745</v>
      </c>
    </row>
    <row r="4048" spans="1:2">
      <c r="A4048" t="s">
        <v>7755</v>
      </c>
      <c r="B4048" t="s">
        <v>7745</v>
      </c>
    </row>
    <row r="4049" spans="1:2">
      <c r="A4049" t="s">
        <v>9842</v>
      </c>
      <c r="B4049" t="s">
        <v>9843</v>
      </c>
    </row>
    <row r="4050" spans="1:2">
      <c r="A4050" t="s">
        <v>9852</v>
      </c>
      <c r="B4050" t="s">
        <v>9853</v>
      </c>
    </row>
    <row r="4051" spans="1:2">
      <c r="A4051" t="s">
        <v>7743</v>
      </c>
      <c r="B4051" t="s">
        <v>7746</v>
      </c>
    </row>
    <row r="4052" spans="1:2">
      <c r="A4052" t="s">
        <v>11684</v>
      </c>
      <c r="B4052" t="s">
        <v>11685</v>
      </c>
    </row>
    <row r="4053" spans="1:2">
      <c r="A4053" t="s">
        <v>6729</v>
      </c>
      <c r="B4053" t="s">
        <v>6730</v>
      </c>
    </row>
    <row r="4054" spans="1:2">
      <c r="A4054" t="s">
        <v>10008</v>
      </c>
      <c r="B4054" t="s">
        <v>10009</v>
      </c>
    </row>
    <row r="4055" spans="1:2">
      <c r="A4055" t="s">
        <v>10008</v>
      </c>
      <c r="B4055" t="s">
        <v>10009</v>
      </c>
    </row>
    <row r="4056" spans="1:2">
      <c r="A4056" t="s">
        <v>12481</v>
      </c>
      <c r="B4056" t="s">
        <v>12482</v>
      </c>
    </row>
    <row r="4057" spans="1:2">
      <c r="A4057" t="s">
        <v>7743</v>
      </c>
      <c r="B4057" t="s">
        <v>7744</v>
      </c>
    </row>
    <row r="4058" spans="1:2">
      <c r="A4058" t="s">
        <v>5663</v>
      </c>
      <c r="B4058" t="s">
        <v>5665</v>
      </c>
    </row>
    <row r="4059" spans="1:2">
      <c r="A4059" t="s">
        <v>11409</v>
      </c>
      <c r="B4059" t="s">
        <v>11410</v>
      </c>
    </row>
    <row r="4060" spans="1:2">
      <c r="A4060" t="s">
        <v>10017</v>
      </c>
      <c r="B4060" t="s">
        <v>10018</v>
      </c>
    </row>
    <row r="4061" spans="1:2">
      <c r="A4061" t="s">
        <v>10017</v>
      </c>
      <c r="B4061" t="s">
        <v>10018</v>
      </c>
    </row>
    <row r="4062" spans="1:2">
      <c r="A4062" t="s">
        <v>4895</v>
      </c>
      <c r="B4062" t="s">
        <v>14185</v>
      </c>
    </row>
    <row r="4063" spans="1:2">
      <c r="A4063" t="s">
        <v>9918</v>
      </c>
      <c r="B4063" t="s">
        <v>9919</v>
      </c>
    </row>
    <row r="4064" spans="1:2">
      <c r="A4064" t="s">
        <v>10146</v>
      </c>
      <c r="B4064" t="s">
        <v>10148</v>
      </c>
    </row>
    <row r="4065" spans="1:2">
      <c r="A4065" t="s">
        <v>7814</v>
      </c>
      <c r="B4065" t="s">
        <v>7816</v>
      </c>
    </row>
    <row r="4066" spans="1:2">
      <c r="A4066" t="s">
        <v>7814</v>
      </c>
      <c r="B4066" t="s">
        <v>7815</v>
      </c>
    </row>
    <row r="4067" spans="1:2">
      <c r="A4067" t="s">
        <v>9854</v>
      </c>
      <c r="B4067" t="s">
        <v>9855</v>
      </c>
    </row>
    <row r="4068" spans="1:2">
      <c r="A4068" t="s">
        <v>12924</v>
      </c>
      <c r="B4068" t="s">
        <v>12927</v>
      </c>
    </row>
    <row r="4069" spans="1:2">
      <c r="A4069" t="s">
        <v>12129</v>
      </c>
      <c r="B4069" t="s">
        <v>12131</v>
      </c>
    </row>
    <row r="4070" spans="1:2">
      <c r="A4070" t="s">
        <v>4509</v>
      </c>
      <c r="B4070" t="s">
        <v>4511</v>
      </c>
    </row>
    <row r="4071" spans="1:2">
      <c r="A4071" t="s">
        <v>5311</v>
      </c>
      <c r="B4071" t="s">
        <v>5312</v>
      </c>
    </row>
    <row r="4072" spans="1:2">
      <c r="A4072" t="s">
        <v>8854</v>
      </c>
      <c r="B4072" t="s">
        <v>8855</v>
      </c>
    </row>
    <row r="4073" spans="1:2">
      <c r="A4073" t="s">
        <v>4018</v>
      </c>
      <c r="B4073" t="s">
        <v>4019</v>
      </c>
    </row>
    <row r="4074" spans="1:2">
      <c r="A4074" t="s">
        <v>4022</v>
      </c>
      <c r="B4074" t="s">
        <v>4023</v>
      </c>
    </row>
    <row r="4075" spans="1:2">
      <c r="A4075" t="s">
        <v>8044</v>
      </c>
      <c r="B4075" t="s">
        <v>8045</v>
      </c>
    </row>
    <row r="4076" spans="1:2">
      <c r="A4076" t="s">
        <v>8818</v>
      </c>
      <c r="B4076" t="s">
        <v>8819</v>
      </c>
    </row>
    <row r="4077" spans="1:2">
      <c r="A4077" t="s">
        <v>8814</v>
      </c>
      <c r="B4077" t="s">
        <v>8815</v>
      </c>
    </row>
    <row r="4078" spans="1:2">
      <c r="A4078" t="s">
        <v>4142</v>
      </c>
      <c r="B4078" t="s">
        <v>4143</v>
      </c>
    </row>
    <row r="4079" spans="1:2">
      <c r="A4079" t="s">
        <v>4647</v>
      </c>
      <c r="B4079" t="s">
        <v>4649</v>
      </c>
    </row>
    <row r="4080" spans="1:2">
      <c r="A4080" t="s">
        <v>6768</v>
      </c>
      <c r="B4080" t="s">
        <v>4649</v>
      </c>
    </row>
    <row r="4081" spans="1:2">
      <c r="A4081" t="s">
        <v>11219</v>
      </c>
      <c r="B4081" t="s">
        <v>4649</v>
      </c>
    </row>
    <row r="4082" spans="1:2">
      <c r="A4082" t="s">
        <v>4462</v>
      </c>
      <c r="B4082" t="s">
        <v>4463</v>
      </c>
    </row>
    <row r="4083" spans="1:2">
      <c r="A4083" t="s">
        <v>4506</v>
      </c>
      <c r="B4083" t="s">
        <v>4508</v>
      </c>
    </row>
    <row r="4084" spans="1:2">
      <c r="A4084" t="s">
        <v>8872</v>
      </c>
      <c r="B4084" t="s">
        <v>8873</v>
      </c>
    </row>
    <row r="4085" spans="1:2">
      <c r="A4085" t="s">
        <v>5242</v>
      </c>
      <c r="B4085" t="s">
        <v>5243</v>
      </c>
    </row>
    <row r="4086" spans="1:2">
      <c r="A4086" t="s">
        <v>5480</v>
      </c>
      <c r="B4086" t="s">
        <v>5481</v>
      </c>
    </row>
    <row r="4087" spans="1:2">
      <c r="A4087" t="s">
        <v>9977</v>
      </c>
      <c r="B4087" t="s">
        <v>9978</v>
      </c>
    </row>
    <row r="4088" spans="1:2">
      <c r="A4088" t="s">
        <v>9333</v>
      </c>
      <c r="B4088" t="s">
        <v>9334</v>
      </c>
    </row>
    <row r="4089" spans="1:2">
      <c r="A4089" t="s">
        <v>6181</v>
      </c>
      <c r="B4089" t="s">
        <v>6182</v>
      </c>
    </row>
    <row r="4090" spans="1:2">
      <c r="A4090" t="s">
        <v>12948</v>
      </c>
      <c r="B4090" t="s">
        <v>12949</v>
      </c>
    </row>
    <row r="4091" spans="1:2">
      <c r="A4091" t="s">
        <v>9920</v>
      </c>
      <c r="B4091" t="s">
        <v>9921</v>
      </c>
    </row>
    <row r="4092" spans="1:2">
      <c r="A4092" t="s">
        <v>5196</v>
      </c>
      <c r="B4092" t="s">
        <v>5197</v>
      </c>
    </row>
    <row r="4093" spans="1:2">
      <c r="A4093" t="s">
        <v>8544</v>
      </c>
      <c r="B4093" t="s">
        <v>8545</v>
      </c>
    </row>
    <row r="4094" spans="1:2">
      <c r="A4094" t="s">
        <v>3860</v>
      </c>
      <c r="B4094" t="s">
        <v>3861</v>
      </c>
    </row>
    <row r="4095" spans="1:2">
      <c r="A4095" t="s">
        <v>12958</v>
      </c>
      <c r="B4095" t="s">
        <v>12959</v>
      </c>
    </row>
    <row r="4096" spans="1:2">
      <c r="A4096" t="s">
        <v>7236</v>
      </c>
      <c r="B4096" t="s">
        <v>7237</v>
      </c>
    </row>
    <row r="4097" spans="1:2">
      <c r="A4097" t="s">
        <v>4882</v>
      </c>
      <c r="B4097" t="s">
        <v>4883</v>
      </c>
    </row>
    <row r="4098" spans="1:2">
      <c r="A4098" t="s">
        <v>8425</v>
      </c>
      <c r="B4098" t="s">
        <v>8426</v>
      </c>
    </row>
    <row r="4099" spans="1:2">
      <c r="A4099" t="s">
        <v>9800</v>
      </c>
      <c r="B4099" t="s">
        <v>9801</v>
      </c>
    </row>
    <row r="4100" spans="1:2">
      <c r="A4100" t="s">
        <v>5672</v>
      </c>
      <c r="B4100" t="s">
        <v>5673</v>
      </c>
    </row>
    <row r="4101" spans="1:2">
      <c r="A4101" t="s">
        <v>5672</v>
      </c>
      <c r="B4101" t="s">
        <v>5674</v>
      </c>
    </row>
    <row r="4102" spans="1:2">
      <c r="A4102" t="s">
        <v>5579</v>
      </c>
      <c r="B4102" t="s">
        <v>5581</v>
      </c>
    </row>
    <row r="4103" spans="1:2">
      <c r="A4103" t="s">
        <v>8364</v>
      </c>
      <c r="B4103" t="s">
        <v>8365</v>
      </c>
    </row>
    <row r="4104" spans="1:2">
      <c r="A4104" t="s">
        <v>3375</v>
      </c>
      <c r="B4104" t="s">
        <v>3376</v>
      </c>
    </row>
    <row r="4105" spans="1:2">
      <c r="A4105" t="s">
        <v>3375</v>
      </c>
      <c r="B4105" t="s">
        <v>3376</v>
      </c>
    </row>
    <row r="4106" spans="1:2">
      <c r="A4106" t="s">
        <v>3351</v>
      </c>
      <c r="B4106" t="s">
        <v>3352</v>
      </c>
    </row>
    <row r="4107" spans="1:2">
      <c r="A4107" t="s">
        <v>3351</v>
      </c>
      <c r="B4107" t="s">
        <v>3352</v>
      </c>
    </row>
    <row r="4108" spans="1:2">
      <c r="A4108" t="s">
        <v>8318</v>
      </c>
      <c r="B4108" t="s">
        <v>8319</v>
      </c>
    </row>
    <row r="4109" spans="1:2">
      <c r="A4109" t="s">
        <v>13396</v>
      </c>
      <c r="B4109" t="s">
        <v>13397</v>
      </c>
    </row>
    <row r="4110" spans="1:2">
      <c r="A4110" t="s">
        <v>13396</v>
      </c>
      <c r="B4110" t="s">
        <v>13397</v>
      </c>
    </row>
    <row r="4111" spans="1:2">
      <c r="A4111" t="s">
        <v>10593</v>
      </c>
      <c r="B4111" t="s">
        <v>10594</v>
      </c>
    </row>
    <row r="4112" spans="1:2">
      <c r="A4112" t="s">
        <v>10593</v>
      </c>
      <c r="B4112" t="s">
        <v>10594</v>
      </c>
    </row>
    <row r="4113" spans="1:2">
      <c r="A4113" t="s">
        <v>5542</v>
      </c>
      <c r="B4113" t="s">
        <v>5543</v>
      </c>
    </row>
    <row r="4114" spans="1:2">
      <c r="A4114" t="s">
        <v>7289</v>
      </c>
      <c r="B4114" t="s">
        <v>7290</v>
      </c>
    </row>
    <row r="4115" spans="1:2">
      <c r="A4115" t="s">
        <v>12836</v>
      </c>
      <c r="B4115" t="s">
        <v>12837</v>
      </c>
    </row>
    <row r="4116" spans="1:2">
      <c r="A4116" t="s">
        <v>13025</v>
      </c>
      <c r="B4116" t="s">
        <v>13026</v>
      </c>
    </row>
    <row r="4117" spans="1:2">
      <c r="A4117" t="s">
        <v>10463</v>
      </c>
      <c r="B4117" t="s">
        <v>10465</v>
      </c>
    </row>
    <row r="4118" spans="1:2">
      <c r="A4118" t="s">
        <v>10356</v>
      </c>
      <c r="B4118" t="s">
        <v>10357</v>
      </c>
    </row>
    <row r="4119" spans="1:2">
      <c r="A4119" t="s">
        <v>10356</v>
      </c>
      <c r="B4119" t="s">
        <v>10357</v>
      </c>
    </row>
    <row r="4120" spans="1:2">
      <c r="A4120" t="s">
        <v>9550</v>
      </c>
      <c r="B4120" t="s">
        <v>9551</v>
      </c>
    </row>
    <row r="4121" spans="1:2">
      <c r="A4121" t="s">
        <v>10196</v>
      </c>
      <c r="B4121" t="s">
        <v>10197</v>
      </c>
    </row>
    <row r="4122" spans="1:2">
      <c r="A4122" t="s">
        <v>10198</v>
      </c>
      <c r="B4122" t="s">
        <v>10199</v>
      </c>
    </row>
    <row r="4123" spans="1:2">
      <c r="A4123" t="s">
        <v>3891</v>
      </c>
      <c r="B4123" t="s">
        <v>3892</v>
      </c>
    </row>
    <row r="4124" spans="1:2">
      <c r="A4124" t="s">
        <v>4186</v>
      </c>
      <c r="B4124" t="s">
        <v>4187</v>
      </c>
    </row>
    <row r="4125" spans="1:2">
      <c r="A4125" t="s">
        <v>8308</v>
      </c>
      <c r="B4125" t="s">
        <v>8309</v>
      </c>
    </row>
    <row r="4126" spans="1:2">
      <c r="A4126" t="s">
        <v>8326</v>
      </c>
      <c r="B4126" t="s">
        <v>8327</v>
      </c>
    </row>
    <row r="4127" spans="1:2">
      <c r="A4127" t="s">
        <v>8366</v>
      </c>
      <c r="B4127" t="s">
        <v>8367</v>
      </c>
    </row>
    <row r="4128" spans="1:2">
      <c r="A4128" t="s">
        <v>10346</v>
      </c>
      <c r="B4128" t="s">
        <v>10347</v>
      </c>
    </row>
    <row r="4129" spans="1:2">
      <c r="A4129" t="s">
        <v>10346</v>
      </c>
      <c r="B4129" t="s">
        <v>10347</v>
      </c>
    </row>
    <row r="4130" spans="1:2">
      <c r="A4130" t="s">
        <v>10613</v>
      </c>
      <c r="B4130" t="s">
        <v>10614</v>
      </c>
    </row>
    <row r="4131" spans="1:2">
      <c r="A4131" t="s">
        <v>3383</v>
      </c>
      <c r="B4131" t="s">
        <v>3384</v>
      </c>
    </row>
    <row r="4132" spans="1:2">
      <c r="A4132" t="s">
        <v>3383</v>
      </c>
      <c r="B4132" t="s">
        <v>3384</v>
      </c>
    </row>
    <row r="4133" spans="1:2">
      <c r="A4133" t="s">
        <v>9447</v>
      </c>
      <c r="B4133" t="s">
        <v>9448</v>
      </c>
    </row>
    <row r="4134" spans="1:2">
      <c r="A4134" t="s">
        <v>9447</v>
      </c>
      <c r="B4134" t="s">
        <v>9448</v>
      </c>
    </row>
    <row r="4135" spans="1:2">
      <c r="A4135" t="s">
        <v>6901</v>
      </c>
      <c r="B4135" t="s">
        <v>6902</v>
      </c>
    </row>
    <row r="4136" spans="1:2">
      <c r="A4136" t="s">
        <v>6903</v>
      </c>
      <c r="B4136" t="s">
        <v>6902</v>
      </c>
    </row>
    <row r="4137" spans="1:2">
      <c r="A4137" t="s">
        <v>6904</v>
      </c>
      <c r="B4137" t="s">
        <v>6905</v>
      </c>
    </row>
    <row r="4138" spans="1:2">
      <c r="A4138" t="s">
        <v>11986</v>
      </c>
      <c r="B4138" t="s">
        <v>11987</v>
      </c>
    </row>
    <row r="4139" spans="1:2">
      <c r="A4139" t="s">
        <v>4236</v>
      </c>
      <c r="B4139" t="s">
        <v>4237</v>
      </c>
    </row>
    <row r="4140" spans="1:2">
      <c r="A4140" t="s">
        <v>10794</v>
      </c>
      <c r="B4140" t="s">
        <v>10795</v>
      </c>
    </row>
    <row r="4141" spans="1:2">
      <c r="A4141" t="s">
        <v>4220</v>
      </c>
      <c r="B4141" t="s">
        <v>4221</v>
      </c>
    </row>
    <row r="4142" spans="1:2">
      <c r="A4142" t="s">
        <v>11992</v>
      </c>
      <c r="B4142" t="s">
        <v>11993</v>
      </c>
    </row>
    <row r="4143" spans="1:2">
      <c r="A4143" t="s">
        <v>4212</v>
      </c>
      <c r="B4143" t="s">
        <v>4213</v>
      </c>
    </row>
    <row r="4144" spans="1:2">
      <c r="A4144" t="s">
        <v>5000</v>
      </c>
      <c r="B4144" t="s">
        <v>5001</v>
      </c>
    </row>
    <row r="4145" spans="1:2">
      <c r="A4145" t="s">
        <v>14111</v>
      </c>
      <c r="B4145" t="s">
        <v>4993</v>
      </c>
    </row>
    <row r="4146" spans="1:2">
      <c r="A4146" t="s">
        <v>8614</v>
      </c>
      <c r="B4146" t="s">
        <v>8615</v>
      </c>
    </row>
    <row r="4147" spans="1:2">
      <c r="A4147" t="s">
        <v>5756</v>
      </c>
      <c r="B4147" t="s">
        <v>2759</v>
      </c>
    </row>
    <row r="4148" spans="1:2">
      <c r="A4148" t="s">
        <v>7275</v>
      </c>
      <c r="B4148" t="s">
        <v>7276</v>
      </c>
    </row>
    <row r="4149" spans="1:2">
      <c r="A4149" t="s">
        <v>5382</v>
      </c>
      <c r="B4149" t="s">
        <v>5383</v>
      </c>
    </row>
    <row r="4150" spans="1:2">
      <c r="A4150" t="s">
        <v>4328</v>
      </c>
      <c r="B4150" t="s">
        <v>4329</v>
      </c>
    </row>
    <row r="4151" spans="1:2">
      <c r="A4151" t="s">
        <v>3411</v>
      </c>
      <c r="B4151" t="s">
        <v>3412</v>
      </c>
    </row>
    <row r="4152" spans="1:2">
      <c r="A4152" t="s">
        <v>3411</v>
      </c>
      <c r="B4152" t="s">
        <v>3412</v>
      </c>
    </row>
    <row r="4153" spans="1:2">
      <c r="A4153" t="s">
        <v>10237</v>
      </c>
      <c r="B4153" t="s">
        <v>10239</v>
      </c>
    </row>
    <row r="4154" spans="1:2">
      <c r="A4154" t="s">
        <v>5761</v>
      </c>
      <c r="B4154" t="s">
        <v>5762</v>
      </c>
    </row>
    <row r="4155" spans="1:2">
      <c r="A4155" t="s">
        <v>10072</v>
      </c>
      <c r="B4155" t="s">
        <v>10073</v>
      </c>
    </row>
    <row r="4156" spans="1:2">
      <c r="A4156" t="s">
        <v>10237</v>
      </c>
      <c r="B4156" t="s">
        <v>10238</v>
      </c>
    </row>
    <row r="4157" spans="1:2">
      <c r="A4157" t="s">
        <v>10237</v>
      </c>
      <c r="B4157" t="s">
        <v>10238</v>
      </c>
    </row>
    <row r="4158" spans="1:2">
      <c r="A4158" t="s">
        <v>3953</v>
      </c>
      <c r="B4158" t="s">
        <v>3954</v>
      </c>
    </row>
    <row r="4159" spans="1:2">
      <c r="A4159" t="s">
        <v>5347</v>
      </c>
      <c r="B4159" t="s">
        <v>5348</v>
      </c>
    </row>
    <row r="4160" spans="1:2">
      <c r="A4160" t="s">
        <v>8368</v>
      </c>
      <c r="B4160" t="s">
        <v>8369</v>
      </c>
    </row>
    <row r="4161" spans="1:2">
      <c r="A4161" t="s">
        <v>12287</v>
      </c>
      <c r="B4161" t="s">
        <v>12288</v>
      </c>
    </row>
    <row r="4162" spans="1:2">
      <c r="A4162" t="s">
        <v>12239</v>
      </c>
      <c r="B4162" t="s">
        <v>12240</v>
      </c>
    </row>
    <row r="4163" spans="1:2">
      <c r="A4163" t="s">
        <v>3830</v>
      </c>
      <c r="B4163" t="s">
        <v>3831</v>
      </c>
    </row>
    <row r="4164" spans="1:2">
      <c r="A4164" t="s">
        <v>8181</v>
      </c>
      <c r="B4164" t="s">
        <v>8182</v>
      </c>
    </row>
    <row r="4165" spans="1:2">
      <c r="A4165" t="s">
        <v>4837</v>
      </c>
      <c r="B4165" t="s">
        <v>4838</v>
      </c>
    </row>
    <row r="4166" spans="1:2">
      <c r="A4166" t="s">
        <v>7357</v>
      </c>
      <c r="B4166" t="s">
        <v>7358</v>
      </c>
    </row>
    <row r="4167" spans="1:2">
      <c r="A4167" t="s">
        <v>8570</v>
      </c>
      <c r="B4167" t="s">
        <v>8571</v>
      </c>
    </row>
    <row r="4168" spans="1:2">
      <c r="A4168" t="s">
        <v>7994</v>
      </c>
      <c r="B4168" t="s">
        <v>7997</v>
      </c>
    </row>
    <row r="4169" spans="1:2">
      <c r="A4169" t="s">
        <v>7994</v>
      </c>
      <c r="B4169" t="s">
        <v>7995</v>
      </c>
    </row>
    <row r="4170" spans="1:2">
      <c r="A4170" t="s">
        <v>7994</v>
      </c>
      <c r="B4170" t="s">
        <v>7996</v>
      </c>
    </row>
    <row r="4171" spans="1:2">
      <c r="A4171" t="s">
        <v>13141</v>
      </c>
      <c r="B4171" t="s">
        <v>13142</v>
      </c>
    </row>
    <row r="4172" spans="1:2">
      <c r="A4172" t="s">
        <v>14139</v>
      </c>
      <c r="B4172" t="s">
        <v>5838</v>
      </c>
    </row>
    <row r="4173" spans="1:2">
      <c r="A4173" t="s">
        <v>4040</v>
      </c>
      <c r="B4173" t="s">
        <v>4041</v>
      </c>
    </row>
    <row r="4174" spans="1:2">
      <c r="A4174" t="s">
        <v>10910</v>
      </c>
      <c r="B4174" t="s">
        <v>10911</v>
      </c>
    </row>
    <row r="4175" spans="1:2">
      <c r="A4175" t="s">
        <v>10934</v>
      </c>
      <c r="B4175" t="s">
        <v>10935</v>
      </c>
    </row>
    <row r="4176" spans="1:2">
      <c r="A4176" t="s">
        <v>6828</v>
      </c>
      <c r="B4176" t="s">
        <v>6829</v>
      </c>
    </row>
    <row r="4177" spans="1:2">
      <c r="A4177" t="s">
        <v>5182</v>
      </c>
      <c r="B4177" t="s">
        <v>5183</v>
      </c>
    </row>
    <row r="4178" spans="1:2">
      <c r="A4178" t="s">
        <v>9152</v>
      </c>
      <c r="B4178" t="s">
        <v>9153</v>
      </c>
    </row>
    <row r="4179" spans="1:2">
      <c r="A4179" t="s">
        <v>10756</v>
      </c>
      <c r="B4179" t="s">
        <v>10757</v>
      </c>
    </row>
    <row r="4180" spans="1:2">
      <c r="A4180" t="s">
        <v>10756</v>
      </c>
      <c r="B4180" t="s">
        <v>10757</v>
      </c>
    </row>
    <row r="4181" spans="1:2">
      <c r="A4181" t="s">
        <v>14093</v>
      </c>
      <c r="B4181" t="s">
        <v>4989</v>
      </c>
    </row>
    <row r="4182" spans="1:2">
      <c r="A4182" t="s">
        <v>6596</v>
      </c>
      <c r="B4182" t="s">
        <v>6597</v>
      </c>
    </row>
    <row r="4183" spans="1:2">
      <c r="A4183" t="s">
        <v>4342</v>
      </c>
      <c r="B4183" t="s">
        <v>4343</v>
      </c>
    </row>
    <row r="4184" spans="1:2">
      <c r="A4184" t="s">
        <v>12716</v>
      </c>
      <c r="B4184" t="s">
        <v>12718</v>
      </c>
    </row>
    <row r="4185" spans="1:2">
      <c r="A4185" t="s">
        <v>12681</v>
      </c>
      <c r="B4185" t="s">
        <v>12682</v>
      </c>
    </row>
    <row r="4186" spans="1:2">
      <c r="A4186" t="s">
        <v>9411</v>
      </c>
      <c r="B4186" t="s">
        <v>9412</v>
      </c>
    </row>
    <row r="4187" spans="1:2">
      <c r="A4187" t="s">
        <v>9411</v>
      </c>
      <c r="B4187" t="s">
        <v>9412</v>
      </c>
    </row>
    <row r="4188" spans="1:2">
      <c r="A4188" t="s">
        <v>6061</v>
      </c>
      <c r="B4188" t="s">
        <v>6062</v>
      </c>
    </row>
    <row r="4189" spans="1:2">
      <c r="A4189" t="s">
        <v>12595</v>
      </c>
      <c r="B4189" t="s">
        <v>12596</v>
      </c>
    </row>
    <row r="4190" spans="1:2">
      <c r="A4190" t="s">
        <v>13364</v>
      </c>
      <c r="B4190" t="s">
        <v>13365</v>
      </c>
    </row>
    <row r="4191" spans="1:2">
      <c r="A4191" t="s">
        <v>13364</v>
      </c>
      <c r="B4191" t="s">
        <v>13365</v>
      </c>
    </row>
    <row r="4192" spans="1:2">
      <c r="A4192" t="s">
        <v>12633</v>
      </c>
      <c r="B4192" t="s">
        <v>12634</v>
      </c>
    </row>
    <row r="4193" spans="1:2">
      <c r="A4193" t="s">
        <v>13087</v>
      </c>
      <c r="B4193" t="s">
        <v>2030</v>
      </c>
    </row>
    <row r="4194" spans="1:2">
      <c r="A4194" t="s">
        <v>10998</v>
      </c>
      <c r="B4194" t="s">
        <v>11000</v>
      </c>
    </row>
    <row r="4195" spans="1:2">
      <c r="A4195" t="s">
        <v>10998</v>
      </c>
      <c r="B4195" t="s">
        <v>10999</v>
      </c>
    </row>
    <row r="4196" spans="1:2">
      <c r="A4196" t="s">
        <v>9784</v>
      </c>
      <c r="B4196" t="s">
        <v>9785</v>
      </c>
    </row>
    <row r="4197" spans="1:2">
      <c r="A4197" t="s">
        <v>5206</v>
      </c>
      <c r="B4197" t="s">
        <v>5207</v>
      </c>
    </row>
    <row r="4198" spans="1:2">
      <c r="A4198" t="s">
        <v>9778</v>
      </c>
      <c r="B4198" t="s">
        <v>9779</v>
      </c>
    </row>
    <row r="4199" spans="1:2">
      <c r="A4199" t="s">
        <v>11156</v>
      </c>
      <c r="B4199" t="s">
        <v>11158</v>
      </c>
    </row>
    <row r="4200" spans="1:2">
      <c r="A4200" t="s">
        <v>11156</v>
      </c>
      <c r="B4200" t="s">
        <v>11157</v>
      </c>
    </row>
    <row r="4201" spans="1:2">
      <c r="A4201" t="s">
        <v>4222</v>
      </c>
      <c r="B4201" t="s">
        <v>4223</v>
      </c>
    </row>
    <row r="4202" spans="1:2">
      <c r="A4202" t="s">
        <v>4052</v>
      </c>
      <c r="B4202" t="s">
        <v>4053</v>
      </c>
    </row>
    <row r="4203" spans="1:2">
      <c r="A4203" t="s">
        <v>6021</v>
      </c>
      <c r="B4203" t="s">
        <v>6022</v>
      </c>
    </row>
    <row r="4204" spans="1:2">
      <c r="A4204" t="s">
        <v>7480</v>
      </c>
      <c r="B4204" t="s">
        <v>7481</v>
      </c>
    </row>
    <row r="4205" spans="1:2">
      <c r="A4205" t="s">
        <v>7466</v>
      </c>
      <c r="B4205" t="s">
        <v>7467</v>
      </c>
    </row>
    <row r="4206" spans="1:2">
      <c r="A4206" t="s">
        <v>7470</v>
      </c>
      <c r="B4206" t="s">
        <v>7471</v>
      </c>
    </row>
    <row r="4207" spans="1:2">
      <c r="A4207" t="s">
        <v>11828</v>
      </c>
      <c r="B4207" t="s">
        <v>11829</v>
      </c>
    </row>
    <row r="4208" spans="1:2">
      <c r="A4208" t="s">
        <v>6800</v>
      </c>
      <c r="B4208" t="s">
        <v>6801</v>
      </c>
    </row>
    <row r="4209" spans="1:2">
      <c r="A4209" t="s">
        <v>6619</v>
      </c>
      <c r="B4209" t="s">
        <v>6620</v>
      </c>
    </row>
    <row r="4210" spans="1:2">
      <c r="A4210" t="s">
        <v>6346</v>
      </c>
      <c r="B4210" t="s">
        <v>6347</v>
      </c>
    </row>
    <row r="4211" spans="1:2">
      <c r="A4211" t="s">
        <v>9056</v>
      </c>
      <c r="B4211" t="s">
        <v>9057</v>
      </c>
    </row>
    <row r="4212" spans="1:2">
      <c r="A4212" t="s">
        <v>9256</v>
      </c>
      <c r="B4212" t="s">
        <v>9257</v>
      </c>
    </row>
    <row r="4213" spans="1:2">
      <c r="A4213" t="s">
        <v>9695</v>
      </c>
      <c r="B4213" t="s">
        <v>9696</v>
      </c>
    </row>
    <row r="4214" spans="1:2">
      <c r="A4214" t="s">
        <v>9695</v>
      </c>
      <c r="B4214" t="s">
        <v>9696</v>
      </c>
    </row>
    <row r="4215" spans="1:2">
      <c r="A4215" t="s">
        <v>12218</v>
      </c>
      <c r="B4215" t="s">
        <v>12219</v>
      </c>
    </row>
    <row r="4216" spans="1:2">
      <c r="A4216" t="s">
        <v>12222</v>
      </c>
      <c r="B4216" t="s">
        <v>12223</v>
      </c>
    </row>
    <row r="4217" spans="1:2">
      <c r="A4217" t="s">
        <v>12170</v>
      </c>
      <c r="B4217" t="s">
        <v>12171</v>
      </c>
    </row>
    <row r="4218" spans="1:2">
      <c r="A4218" t="s">
        <v>12231</v>
      </c>
      <c r="B4218" t="s">
        <v>12232</v>
      </c>
    </row>
    <row r="4219" spans="1:2">
      <c r="A4219" t="s">
        <v>12237</v>
      </c>
      <c r="B4219" t="s">
        <v>12238</v>
      </c>
    </row>
    <row r="4220" spans="1:2">
      <c r="A4220" t="s">
        <v>12283</v>
      </c>
      <c r="B4220" t="s">
        <v>12284</v>
      </c>
    </row>
    <row r="4221" spans="1:2">
      <c r="A4221" t="s">
        <v>12166</v>
      </c>
      <c r="B4221" t="s">
        <v>12167</v>
      </c>
    </row>
    <row r="4222" spans="1:2">
      <c r="A4222" t="s">
        <v>12235</v>
      </c>
      <c r="B4222" t="s">
        <v>12236</v>
      </c>
    </row>
    <row r="4223" spans="1:2">
      <c r="A4223" t="s">
        <v>7820</v>
      </c>
      <c r="B4223" t="s">
        <v>7822</v>
      </c>
    </row>
    <row r="4224" spans="1:2">
      <c r="A4224" t="s">
        <v>7820</v>
      </c>
      <c r="B4224" t="s">
        <v>7821</v>
      </c>
    </row>
    <row r="4225" spans="1:2">
      <c r="A4225" t="s">
        <v>7850</v>
      </c>
      <c r="B4225" t="s">
        <v>7851</v>
      </c>
    </row>
    <row r="4226" spans="1:2">
      <c r="A4226" t="s">
        <v>8051</v>
      </c>
      <c r="B4226" t="s">
        <v>8052</v>
      </c>
    </row>
    <row r="4227" spans="1:2">
      <c r="A4227" t="s">
        <v>12172</v>
      </c>
      <c r="B4227" t="s">
        <v>12173</v>
      </c>
    </row>
    <row r="4228" spans="1:2">
      <c r="A4228" t="s">
        <v>12164</v>
      </c>
      <c r="B4228" t="s">
        <v>12165</v>
      </c>
    </row>
    <row r="4229" spans="1:2">
      <c r="A4229" t="s">
        <v>13261</v>
      </c>
      <c r="B4229" t="s">
        <v>13262</v>
      </c>
    </row>
    <row r="4230" spans="1:2">
      <c r="A4230" t="s">
        <v>13237</v>
      </c>
      <c r="B4230" t="s">
        <v>13238</v>
      </c>
    </row>
    <row r="4231" spans="1:2">
      <c r="A4231" t="s">
        <v>12301</v>
      </c>
      <c r="B4231" t="s">
        <v>2104</v>
      </c>
    </row>
    <row r="4232" spans="1:2">
      <c r="A4232" t="s">
        <v>7920</v>
      </c>
      <c r="B4232" t="s">
        <v>7921</v>
      </c>
    </row>
    <row r="4233" spans="1:2">
      <c r="A4233" t="s">
        <v>7899</v>
      </c>
      <c r="B4233" t="s">
        <v>7901</v>
      </c>
    </row>
    <row r="4234" spans="1:2">
      <c r="A4234" t="s">
        <v>7923</v>
      </c>
      <c r="B4234" t="s">
        <v>7925</v>
      </c>
    </row>
    <row r="4235" spans="1:2">
      <c r="A4235" t="s">
        <v>7265</v>
      </c>
      <c r="B4235" t="s">
        <v>7266</v>
      </c>
    </row>
    <row r="4236" spans="1:2">
      <c r="A4236" t="s">
        <v>4238</v>
      </c>
      <c r="B4236" t="s">
        <v>4239</v>
      </c>
    </row>
    <row r="4237" spans="1:2">
      <c r="A4237" t="s">
        <v>5335</v>
      </c>
      <c r="B4237" t="s">
        <v>5336</v>
      </c>
    </row>
    <row r="4238" spans="1:2">
      <c r="A4238" t="s">
        <v>7438</v>
      </c>
      <c r="B4238" t="s">
        <v>7439</v>
      </c>
    </row>
    <row r="4239" spans="1:2">
      <c r="A4239" t="s">
        <v>9526</v>
      </c>
      <c r="B4239" t="s">
        <v>9527</v>
      </c>
    </row>
    <row r="4240" spans="1:2">
      <c r="A4240" t="s">
        <v>9526</v>
      </c>
      <c r="B4240" t="s">
        <v>9527</v>
      </c>
    </row>
    <row r="4241" spans="1:2">
      <c r="A4241" t="s">
        <v>4821</v>
      </c>
      <c r="B4241" t="s">
        <v>4822</v>
      </c>
    </row>
    <row r="4242" spans="1:2">
      <c r="A4242" t="s">
        <v>12635</v>
      </c>
      <c r="B4242" t="s">
        <v>12636</v>
      </c>
    </row>
    <row r="4243" spans="1:2">
      <c r="A4243" t="s">
        <v>11574</v>
      </c>
      <c r="B4243" t="s">
        <v>11575</v>
      </c>
    </row>
    <row r="4244" spans="1:2">
      <c r="A4244" t="s">
        <v>5660</v>
      </c>
      <c r="B4244" t="s">
        <v>5661</v>
      </c>
    </row>
    <row r="4245" spans="1:2">
      <c r="A4245" t="s">
        <v>3835</v>
      </c>
      <c r="B4245" t="s">
        <v>3836</v>
      </c>
    </row>
    <row r="4246" spans="1:2">
      <c r="A4246" t="s">
        <v>10908</v>
      </c>
      <c r="B4246" t="s">
        <v>10909</v>
      </c>
    </row>
    <row r="4247" spans="1:2">
      <c r="A4247" t="s">
        <v>7403</v>
      </c>
      <c r="B4247" t="s">
        <v>7404</v>
      </c>
    </row>
    <row r="4248" spans="1:2">
      <c r="A4248" t="s">
        <v>4913</v>
      </c>
      <c r="B4248" t="s">
        <v>4914</v>
      </c>
    </row>
    <row r="4249" spans="1:2">
      <c r="A4249" t="s">
        <v>7395</v>
      </c>
      <c r="B4249" t="s">
        <v>7396</v>
      </c>
    </row>
    <row r="4250" spans="1:2">
      <c r="A4250" t="s">
        <v>6498</v>
      </c>
      <c r="B4250" t="s">
        <v>6499</v>
      </c>
    </row>
    <row r="4251" spans="1:2">
      <c r="A4251" t="s">
        <v>10240</v>
      </c>
      <c r="B4251" t="s">
        <v>10242</v>
      </c>
    </row>
    <row r="4252" spans="1:2">
      <c r="A4252" t="s">
        <v>10240</v>
      </c>
      <c r="B4252" t="s">
        <v>10242</v>
      </c>
    </row>
    <row r="4253" spans="1:2">
      <c r="A4253" t="s">
        <v>11512</v>
      </c>
      <c r="B4253" t="s">
        <v>11513</v>
      </c>
    </row>
    <row r="4254" spans="1:2">
      <c r="A4254" t="s">
        <v>10240</v>
      </c>
      <c r="B4254" t="s">
        <v>10241</v>
      </c>
    </row>
    <row r="4255" spans="1:2">
      <c r="A4255" t="s">
        <v>9542</v>
      </c>
      <c r="B4255" t="s">
        <v>9543</v>
      </c>
    </row>
    <row r="4256" spans="1:2">
      <c r="A4256" t="s">
        <v>11268</v>
      </c>
      <c r="B4256" t="s">
        <v>11269</v>
      </c>
    </row>
    <row r="4257" spans="1:2">
      <c r="A4257" t="s">
        <v>11268</v>
      </c>
      <c r="B4257" t="s">
        <v>11269</v>
      </c>
    </row>
    <row r="4258" spans="1:2">
      <c r="A4258" t="s">
        <v>8099</v>
      </c>
      <c r="B4258" t="s">
        <v>8100</v>
      </c>
    </row>
    <row r="4259" spans="1:2">
      <c r="A4259" t="s">
        <v>9188</v>
      </c>
      <c r="B4259" t="s">
        <v>9189</v>
      </c>
    </row>
    <row r="4260" spans="1:2">
      <c r="A4260" t="s">
        <v>4154</v>
      </c>
      <c r="B4260" t="s">
        <v>4155</v>
      </c>
    </row>
    <row r="4261" spans="1:2">
      <c r="A4261" t="s">
        <v>9936</v>
      </c>
      <c r="B4261" t="s">
        <v>4155</v>
      </c>
    </row>
    <row r="4262" spans="1:2">
      <c r="A4262" t="s">
        <v>4012</v>
      </c>
      <c r="B4262" t="s">
        <v>4013</v>
      </c>
    </row>
    <row r="4263" spans="1:2">
      <c r="A4263" t="s">
        <v>4518</v>
      </c>
      <c r="B4263" t="s">
        <v>4519</v>
      </c>
    </row>
    <row r="4264" spans="1:2">
      <c r="A4264" t="s">
        <v>12151</v>
      </c>
      <c r="B4264" t="s">
        <v>4519</v>
      </c>
    </row>
    <row r="4265" spans="1:2">
      <c r="A4265" t="s">
        <v>9064</v>
      </c>
      <c r="B4265" t="s">
        <v>9065</v>
      </c>
    </row>
    <row r="4266" spans="1:2">
      <c r="A4266" t="s">
        <v>8510</v>
      </c>
      <c r="B4266" t="s">
        <v>8511</v>
      </c>
    </row>
    <row r="4267" spans="1:2">
      <c r="A4267" t="s">
        <v>4076</v>
      </c>
      <c r="B4267" t="s">
        <v>4077</v>
      </c>
    </row>
    <row r="4268" spans="1:2">
      <c r="A4268" t="s">
        <v>11268</v>
      </c>
      <c r="B4268" t="s">
        <v>11270</v>
      </c>
    </row>
    <row r="4269" spans="1:2">
      <c r="A4269" t="s">
        <v>9032</v>
      </c>
      <c r="B4269" t="s">
        <v>9033</v>
      </c>
    </row>
    <row r="4270" spans="1:2">
      <c r="A4270" t="s">
        <v>4078</v>
      </c>
      <c r="B4270" t="s">
        <v>4079</v>
      </c>
    </row>
    <row r="4271" spans="1:2">
      <c r="A4271" t="s">
        <v>8370</v>
      </c>
      <c r="B4271" t="s">
        <v>8371</v>
      </c>
    </row>
    <row r="4272" spans="1:2">
      <c r="A4272" t="s">
        <v>9060</v>
      </c>
      <c r="B4272" t="s">
        <v>9061</v>
      </c>
    </row>
    <row r="4273" spans="1:2">
      <c r="A4273" t="s">
        <v>6384</v>
      </c>
      <c r="B4273" t="s">
        <v>6385</v>
      </c>
    </row>
    <row r="4274" spans="1:2">
      <c r="A4274" t="s">
        <v>5036</v>
      </c>
      <c r="B4274" t="s">
        <v>5037</v>
      </c>
    </row>
    <row r="4275" spans="1:2">
      <c r="A4275" t="s">
        <v>5038</v>
      </c>
      <c r="B4275" t="s">
        <v>5039</v>
      </c>
    </row>
    <row r="4276" spans="1:2">
      <c r="A4276" t="s">
        <v>5034</v>
      </c>
      <c r="B4276" t="s">
        <v>5035</v>
      </c>
    </row>
    <row r="4277" spans="1:2">
      <c r="A4277" t="s">
        <v>14112</v>
      </c>
      <c r="B4277" t="s">
        <v>5029</v>
      </c>
    </row>
    <row r="4278" spans="1:2">
      <c r="A4278" t="s">
        <v>11460</v>
      </c>
      <c r="B4278" t="s">
        <v>11461</v>
      </c>
    </row>
    <row r="4279" spans="1:2">
      <c r="A4279" t="s">
        <v>9070</v>
      </c>
      <c r="B4279" t="s">
        <v>9071</v>
      </c>
    </row>
    <row r="4280" spans="1:2">
      <c r="A4280" t="s">
        <v>10644</v>
      </c>
      <c r="B4280" t="s">
        <v>10645</v>
      </c>
    </row>
    <row r="4281" spans="1:2">
      <c r="A4281" t="s">
        <v>10632</v>
      </c>
      <c r="B4281" t="s">
        <v>10633</v>
      </c>
    </row>
    <row r="4282" spans="1:2">
      <c r="A4282" t="s">
        <v>11482</v>
      </c>
      <c r="B4282" t="s">
        <v>11483</v>
      </c>
    </row>
    <row r="4283" spans="1:2">
      <c r="A4283" t="s">
        <v>10914</v>
      </c>
      <c r="B4283" t="s">
        <v>10915</v>
      </c>
    </row>
    <row r="4284" spans="1:2">
      <c r="A4284" t="s">
        <v>11462</v>
      </c>
      <c r="B4284" t="s">
        <v>11463</v>
      </c>
    </row>
    <row r="4285" spans="1:2">
      <c r="A4285" t="s">
        <v>5663</v>
      </c>
      <c r="B4285" t="s">
        <v>5664</v>
      </c>
    </row>
    <row r="4286" spans="1:2">
      <c r="A4286" t="s">
        <v>5636</v>
      </c>
      <c r="B4286" t="s">
        <v>5637</v>
      </c>
    </row>
    <row r="4287" spans="1:2">
      <c r="A4287" t="s">
        <v>5648</v>
      </c>
      <c r="B4287" t="s">
        <v>5650</v>
      </c>
    </row>
    <row r="4288" spans="1:2">
      <c r="A4288" t="s">
        <v>5645</v>
      </c>
      <c r="B4288" t="s">
        <v>5647</v>
      </c>
    </row>
    <row r="4289" spans="1:2">
      <c r="A4289" t="s">
        <v>5726</v>
      </c>
      <c r="B4289" t="s">
        <v>5727</v>
      </c>
    </row>
    <row r="4290" spans="1:2">
      <c r="A4290" t="s">
        <v>12585</v>
      </c>
      <c r="B4290" t="s">
        <v>12586</v>
      </c>
    </row>
    <row r="4291" spans="1:2">
      <c r="A4291" t="s">
        <v>11338</v>
      </c>
      <c r="B4291" t="s">
        <v>11340</v>
      </c>
    </row>
    <row r="4292" spans="1:2">
      <c r="A4292" t="s">
        <v>11338</v>
      </c>
      <c r="B4292" t="s">
        <v>11341</v>
      </c>
    </row>
    <row r="4293" spans="1:2">
      <c r="A4293" t="s">
        <v>4528</v>
      </c>
      <c r="B4293" t="s">
        <v>4529</v>
      </c>
    </row>
    <row r="4294" spans="1:2">
      <c r="A4294" t="s">
        <v>8248</v>
      </c>
      <c r="B4294" t="s">
        <v>8249</v>
      </c>
    </row>
    <row r="4295" spans="1:2">
      <c r="A4295" t="s">
        <v>11540</v>
      </c>
      <c r="B4295" t="s">
        <v>11541</v>
      </c>
    </row>
    <row r="4296" spans="1:2">
      <c r="A4296" t="s">
        <v>8248</v>
      </c>
      <c r="B4296" t="s">
        <v>8250</v>
      </c>
    </row>
    <row r="4297" spans="1:2">
      <c r="A4297" t="s">
        <v>8248</v>
      </c>
      <c r="B4297" t="s">
        <v>8251</v>
      </c>
    </row>
    <row r="4298" spans="1:2">
      <c r="A4298" t="s">
        <v>12784</v>
      </c>
      <c r="B4298" t="s">
        <v>12785</v>
      </c>
    </row>
    <row r="4299" spans="1:2">
      <c r="A4299" t="s">
        <v>5378</v>
      </c>
      <c r="B4299" t="s">
        <v>5379</v>
      </c>
    </row>
    <row r="4300" spans="1:2">
      <c r="A4300" t="s">
        <v>5796</v>
      </c>
      <c r="B4300" t="s">
        <v>14201</v>
      </c>
    </row>
    <row r="4301" spans="1:2">
      <c r="A4301" t="s">
        <v>11590</v>
      </c>
      <c r="B4301" t="s">
        <v>11591</v>
      </c>
    </row>
    <row r="4302" spans="1:2">
      <c r="A4302" t="s">
        <v>6668</v>
      </c>
      <c r="B4302" t="s">
        <v>6669</v>
      </c>
    </row>
    <row r="4303" spans="1:2">
      <c r="A4303" t="s">
        <v>10924</v>
      </c>
      <c r="B4303" t="s">
        <v>10925</v>
      </c>
    </row>
    <row r="4304" spans="1:2">
      <c r="A4304" t="s">
        <v>10646</v>
      </c>
      <c r="B4304" t="s">
        <v>10647</v>
      </c>
    </row>
    <row r="4305" spans="1:2">
      <c r="A4305" t="s">
        <v>4032</v>
      </c>
      <c r="B4305" t="s">
        <v>4033</v>
      </c>
    </row>
    <row r="4306" spans="1:2">
      <c r="A4306" t="s">
        <v>5482</v>
      </c>
      <c r="B4306" t="s">
        <v>5483</v>
      </c>
    </row>
    <row r="4307" spans="1:2">
      <c r="A4307" t="s">
        <v>4530</v>
      </c>
      <c r="B4307" t="s">
        <v>4531</v>
      </c>
    </row>
    <row r="4308" spans="1:2">
      <c r="A4308" t="s">
        <v>6305</v>
      </c>
      <c r="B4308" t="s">
        <v>6306</v>
      </c>
    </row>
    <row r="4309" spans="1:2">
      <c r="A4309" t="s">
        <v>7367</v>
      </c>
      <c r="B4309" t="s">
        <v>7368</v>
      </c>
    </row>
    <row r="4310" spans="1:2">
      <c r="A4310" t="s">
        <v>11342</v>
      </c>
      <c r="B4310" t="s">
        <v>11344</v>
      </c>
    </row>
    <row r="4311" spans="1:2">
      <c r="A4311" t="s">
        <v>11342</v>
      </c>
      <c r="B4311" t="s">
        <v>11343</v>
      </c>
    </row>
    <row r="4312" spans="1:2">
      <c r="A4312" t="s">
        <v>11342</v>
      </c>
      <c r="B4312" t="s">
        <v>11343</v>
      </c>
    </row>
    <row r="4313" spans="1:2">
      <c r="A4313" t="s">
        <v>6983</v>
      </c>
      <c r="B4313" t="s">
        <v>6984</v>
      </c>
    </row>
    <row r="4314" spans="1:2">
      <c r="A4314" t="s">
        <v>9552</v>
      </c>
      <c r="B4314" t="s">
        <v>9553</v>
      </c>
    </row>
    <row r="4315" spans="1:2">
      <c r="A4315" t="s">
        <v>9564</v>
      </c>
      <c r="B4315" t="s">
        <v>9553</v>
      </c>
    </row>
    <row r="4316" spans="1:2">
      <c r="A4316" t="s">
        <v>12601</v>
      </c>
      <c r="B4316" t="s">
        <v>12602</v>
      </c>
    </row>
    <row r="4317" spans="1:2">
      <c r="A4317" t="s">
        <v>10706</v>
      </c>
      <c r="B4317" t="s">
        <v>10707</v>
      </c>
    </row>
    <row r="4318" spans="1:2">
      <c r="A4318" t="s">
        <v>8932</v>
      </c>
      <c r="B4318" t="s">
        <v>8933</v>
      </c>
    </row>
    <row r="4319" spans="1:2">
      <c r="A4319" t="s">
        <v>7514</v>
      </c>
      <c r="B4319" t="s">
        <v>7515</v>
      </c>
    </row>
    <row r="4320" spans="1:2">
      <c r="A4320" t="s">
        <v>10732</v>
      </c>
      <c r="B4320" t="s">
        <v>10733</v>
      </c>
    </row>
    <row r="4321" spans="1:2">
      <c r="A4321" t="s">
        <v>4841</v>
      </c>
      <c r="B4321" t="s">
        <v>4842</v>
      </c>
    </row>
    <row r="4322" spans="1:2">
      <c r="A4322" t="s">
        <v>6113</v>
      </c>
      <c r="B4322" t="s">
        <v>6114</v>
      </c>
    </row>
    <row r="4323" spans="1:2">
      <c r="A4323" t="s">
        <v>13210</v>
      </c>
      <c r="B4323" t="s">
        <v>13211</v>
      </c>
    </row>
    <row r="4324" spans="1:2">
      <c r="A4324" t="s">
        <v>11624</v>
      </c>
      <c r="B4324" t="s">
        <v>11625</v>
      </c>
    </row>
    <row r="4325" spans="1:2">
      <c r="A4325" t="s">
        <v>6682</v>
      </c>
      <c r="B4325" t="s">
        <v>6683</v>
      </c>
    </row>
    <row r="4326" spans="1:2">
      <c r="A4326" t="s">
        <v>7283</v>
      </c>
      <c r="B4326" t="s">
        <v>7284</v>
      </c>
    </row>
    <row r="4327" spans="1:2">
      <c r="A4327" t="s">
        <v>4180</v>
      </c>
      <c r="B4327" t="s">
        <v>4181</v>
      </c>
    </row>
    <row r="4328" spans="1:2">
      <c r="A4328" t="s">
        <v>7802</v>
      </c>
      <c r="B4328" t="s">
        <v>7804</v>
      </c>
    </row>
    <row r="4329" spans="1:2">
      <c r="A4329" t="s">
        <v>7802</v>
      </c>
      <c r="B4329" t="s">
        <v>7803</v>
      </c>
    </row>
    <row r="4330" spans="1:2">
      <c r="A4330" t="s">
        <v>6045</v>
      </c>
      <c r="B4330" t="s">
        <v>6046</v>
      </c>
    </row>
    <row r="4331" spans="1:2">
      <c r="A4331" t="s">
        <v>6755</v>
      </c>
      <c r="B4331" t="s">
        <v>6756</v>
      </c>
    </row>
    <row r="4332" spans="1:2">
      <c r="A4332" t="s">
        <v>4915</v>
      </c>
      <c r="B4332" t="s">
        <v>4916</v>
      </c>
    </row>
    <row r="4333" spans="1:2">
      <c r="A4333" t="s">
        <v>12265</v>
      </c>
      <c r="B4333" t="s">
        <v>12266</v>
      </c>
    </row>
    <row r="4334" spans="1:2">
      <c r="A4334" t="s">
        <v>12216</v>
      </c>
      <c r="B4334" t="s">
        <v>12217</v>
      </c>
    </row>
    <row r="4335" spans="1:2">
      <c r="A4335" t="s">
        <v>5055</v>
      </c>
      <c r="B4335" t="s">
        <v>5056</v>
      </c>
    </row>
    <row r="4336" spans="1:2">
      <c r="A4336" t="s">
        <v>14115</v>
      </c>
      <c r="B4336" t="s">
        <v>5050</v>
      </c>
    </row>
    <row r="4337" spans="1:2">
      <c r="A4337" t="s">
        <v>14116</v>
      </c>
      <c r="B4337" t="s">
        <v>5045</v>
      </c>
    </row>
    <row r="4338" spans="1:2">
      <c r="A4338" t="s">
        <v>14117</v>
      </c>
      <c r="B4338" t="s">
        <v>5051</v>
      </c>
    </row>
    <row r="4339" spans="1:2">
      <c r="A4339" t="s">
        <v>14118</v>
      </c>
      <c r="B4339" t="s">
        <v>5054</v>
      </c>
    </row>
    <row r="4340" spans="1:2">
      <c r="A4340" t="s">
        <v>14119</v>
      </c>
      <c r="B4340" t="s">
        <v>5044</v>
      </c>
    </row>
    <row r="4341" spans="1:2">
      <c r="A4341" t="s">
        <v>14120</v>
      </c>
      <c r="B4341" t="s">
        <v>5063</v>
      </c>
    </row>
    <row r="4342" spans="1:2">
      <c r="A4342" t="s">
        <v>14121</v>
      </c>
      <c r="B4342" t="s">
        <v>14187</v>
      </c>
    </row>
    <row r="4343" spans="1:2">
      <c r="A4343" t="s">
        <v>14122</v>
      </c>
      <c r="B4343" t="s">
        <v>14188</v>
      </c>
    </row>
    <row r="4344" spans="1:2">
      <c r="A4344" t="s">
        <v>14123</v>
      </c>
      <c r="B4344" t="s">
        <v>14189</v>
      </c>
    </row>
    <row r="4345" spans="1:2">
      <c r="A4345" t="s">
        <v>14124</v>
      </c>
      <c r="B4345" t="s">
        <v>14190</v>
      </c>
    </row>
    <row r="4346" spans="1:2">
      <c r="A4346" t="s">
        <v>5052</v>
      </c>
      <c r="B4346" t="s">
        <v>5053</v>
      </c>
    </row>
    <row r="4347" spans="1:2">
      <c r="A4347" t="s">
        <v>14125</v>
      </c>
      <c r="B4347" t="s">
        <v>14191</v>
      </c>
    </row>
    <row r="4348" spans="1:2">
      <c r="A4348" t="s">
        <v>14127</v>
      </c>
      <c r="B4348" t="s">
        <v>14193</v>
      </c>
    </row>
    <row r="4349" spans="1:2">
      <c r="A4349" t="s">
        <v>14126</v>
      </c>
      <c r="B4349" t="s">
        <v>14192</v>
      </c>
    </row>
    <row r="4350" spans="1:2">
      <c r="A4350" t="s">
        <v>5064</v>
      </c>
      <c r="B4350" t="s">
        <v>5065</v>
      </c>
    </row>
    <row r="4351" spans="1:2">
      <c r="A4351" t="s">
        <v>5057</v>
      </c>
      <c r="B4351" t="s">
        <v>5058</v>
      </c>
    </row>
    <row r="4352" spans="1:2">
      <c r="A4352" t="s">
        <v>5046</v>
      </c>
      <c r="B4352" t="s">
        <v>5047</v>
      </c>
    </row>
    <row r="4353" spans="1:2">
      <c r="A4353" t="s">
        <v>5066</v>
      </c>
      <c r="B4353" t="s">
        <v>5067</v>
      </c>
    </row>
    <row r="4354" spans="1:2">
      <c r="A4354" t="s">
        <v>5048</v>
      </c>
      <c r="B4354" t="s">
        <v>5049</v>
      </c>
    </row>
    <row r="4355" spans="1:2">
      <c r="A4355" t="s">
        <v>5059</v>
      </c>
      <c r="B4355" t="s">
        <v>5060</v>
      </c>
    </row>
    <row r="4356" spans="1:2">
      <c r="A4356" t="s">
        <v>5061</v>
      </c>
      <c r="B4356" t="s">
        <v>5062</v>
      </c>
    </row>
    <row r="4357" spans="1:2">
      <c r="A4357" t="s">
        <v>14114</v>
      </c>
      <c r="B4357" t="s">
        <v>14186</v>
      </c>
    </row>
    <row r="4358" spans="1:2">
      <c r="A4358" t="s">
        <v>4983</v>
      </c>
      <c r="B4358" t="s">
        <v>4984</v>
      </c>
    </row>
    <row r="4359" spans="1:2">
      <c r="A4359" t="s">
        <v>4973</v>
      </c>
      <c r="B4359" t="s">
        <v>4974</v>
      </c>
    </row>
    <row r="4360" spans="1:2">
      <c r="A4360" t="s">
        <v>10847</v>
      </c>
      <c r="B4360" t="s">
        <v>10848</v>
      </c>
    </row>
    <row r="4361" spans="1:2">
      <c r="A4361" t="s">
        <v>4849</v>
      </c>
      <c r="B4361" t="s">
        <v>4850</v>
      </c>
    </row>
    <row r="4362" spans="1:2">
      <c r="A4362" t="s">
        <v>7393</v>
      </c>
      <c r="B4362" t="s">
        <v>7394</v>
      </c>
    </row>
    <row r="4363" spans="1:2">
      <c r="A4363" t="s">
        <v>7823</v>
      </c>
      <c r="B4363" t="s">
        <v>7825</v>
      </c>
    </row>
    <row r="4364" spans="1:2">
      <c r="A4364" t="s">
        <v>7823</v>
      </c>
      <c r="B4364" t="s">
        <v>7824</v>
      </c>
    </row>
    <row r="4365" spans="1:2">
      <c r="A4365" t="s">
        <v>11706</v>
      </c>
      <c r="B4365" t="s">
        <v>11707</v>
      </c>
    </row>
    <row r="4366" spans="1:2">
      <c r="A4366" t="s">
        <v>11626</v>
      </c>
      <c r="B4366" t="s">
        <v>11627</v>
      </c>
    </row>
    <row r="4367" spans="1:2">
      <c r="A4367" t="s">
        <v>8572</v>
      </c>
      <c r="B4367" t="s">
        <v>8573</v>
      </c>
    </row>
    <row r="4368" spans="1:2">
      <c r="A4368" t="s">
        <v>4926</v>
      </c>
      <c r="B4368" t="s">
        <v>4927</v>
      </c>
    </row>
    <row r="4369" spans="1:2">
      <c r="A4369" t="s">
        <v>10789</v>
      </c>
      <c r="B4369" t="s">
        <v>10790</v>
      </c>
    </row>
    <row r="4370" spans="1:2">
      <c r="A4370" t="s">
        <v>11874</v>
      </c>
      <c r="B4370" t="s">
        <v>11875</v>
      </c>
    </row>
    <row r="4371" spans="1:2">
      <c r="A4371" t="s">
        <v>11646</v>
      </c>
      <c r="B4371" t="s">
        <v>11647</v>
      </c>
    </row>
    <row r="4372" spans="1:2">
      <c r="A4372" t="s">
        <v>7826</v>
      </c>
      <c r="B4372" t="s">
        <v>7828</v>
      </c>
    </row>
    <row r="4373" spans="1:2">
      <c r="A4373" t="s">
        <v>7826</v>
      </c>
      <c r="B4373" t="s">
        <v>7827</v>
      </c>
    </row>
    <row r="4374" spans="1:2">
      <c r="A4374" t="s">
        <v>4975</v>
      </c>
      <c r="B4374" t="s">
        <v>4976</v>
      </c>
    </row>
    <row r="4375" spans="1:2">
      <c r="A4375" t="s">
        <v>8688</v>
      </c>
      <c r="B4375" t="s">
        <v>8689</v>
      </c>
    </row>
    <row r="4376" spans="1:2">
      <c r="A4376" t="s">
        <v>8480</v>
      </c>
      <c r="B4376" t="s">
        <v>8481</v>
      </c>
    </row>
    <row r="4377" spans="1:2">
      <c r="A4377" t="s">
        <v>8372</v>
      </c>
      <c r="B4377" t="s">
        <v>8373</v>
      </c>
    </row>
    <row r="4378" spans="1:2">
      <c r="A4378" t="s">
        <v>9172</v>
      </c>
      <c r="B4378" t="s">
        <v>9173</v>
      </c>
    </row>
    <row r="4379" spans="1:2">
      <c r="A4379" t="s">
        <v>11188</v>
      </c>
      <c r="B4379" t="s">
        <v>11189</v>
      </c>
    </row>
    <row r="4380" spans="1:2">
      <c r="A4380" t="s">
        <v>11188</v>
      </c>
      <c r="B4380" t="s">
        <v>11190</v>
      </c>
    </row>
    <row r="4381" spans="1:2">
      <c r="A4381" t="s">
        <v>6747</v>
      </c>
      <c r="B4381" t="s">
        <v>6748</v>
      </c>
    </row>
    <row r="4382" spans="1:2">
      <c r="A4382" t="s">
        <v>4439</v>
      </c>
      <c r="B4382" t="s">
        <v>4441</v>
      </c>
    </row>
    <row r="4383" spans="1:2">
      <c r="A4383" t="s">
        <v>12591</v>
      </c>
      <c r="B4383" t="s">
        <v>12592</v>
      </c>
    </row>
    <row r="4384" spans="1:2">
      <c r="A4384" t="s">
        <v>12013</v>
      </c>
      <c r="B4384" t="s">
        <v>12014</v>
      </c>
    </row>
    <row r="4385" spans="1:2">
      <c r="A4385" t="s">
        <v>10930</v>
      </c>
      <c r="B4385" t="s">
        <v>10931</v>
      </c>
    </row>
    <row r="4386" spans="1:2">
      <c r="A4386" t="s">
        <v>9273</v>
      </c>
      <c r="B4386" t="s">
        <v>9274</v>
      </c>
    </row>
    <row r="4387" spans="1:2">
      <c r="A4387" t="s">
        <v>4924</v>
      </c>
      <c r="B4387" t="s">
        <v>4925</v>
      </c>
    </row>
    <row r="4388" spans="1:2">
      <c r="A4388" t="s">
        <v>14140</v>
      </c>
      <c r="B4388" t="s">
        <v>14211</v>
      </c>
    </row>
    <row r="4389" spans="1:2">
      <c r="A4389" t="s">
        <v>11088</v>
      </c>
      <c r="B4389" t="s">
        <v>11089</v>
      </c>
    </row>
    <row r="4390" spans="1:2">
      <c r="A4390" t="s">
        <v>11088</v>
      </c>
      <c r="B4390" t="s">
        <v>11090</v>
      </c>
    </row>
    <row r="4391" spans="1:2">
      <c r="A4391" t="s">
        <v>11830</v>
      </c>
      <c r="B4391" t="s">
        <v>11831</v>
      </c>
    </row>
    <row r="4392" spans="1:2">
      <c r="A4392" t="s">
        <v>11576</v>
      </c>
      <c r="B4392" t="s">
        <v>11577</v>
      </c>
    </row>
    <row r="4393" spans="1:2">
      <c r="A4393" t="s">
        <v>7115</v>
      </c>
      <c r="B4393" t="s">
        <v>7116</v>
      </c>
    </row>
    <row r="4394" spans="1:2">
      <c r="A4394" t="s">
        <v>9733</v>
      </c>
      <c r="B4394" t="s">
        <v>9734</v>
      </c>
    </row>
    <row r="4395" spans="1:2">
      <c r="A4395" t="s">
        <v>5162</v>
      </c>
      <c r="B4395" t="s">
        <v>5163</v>
      </c>
    </row>
    <row r="4396" spans="1:2">
      <c r="A4396" t="s">
        <v>13106</v>
      </c>
      <c r="B4396" t="s">
        <v>14273</v>
      </c>
    </row>
    <row r="4397" spans="1:2">
      <c r="A4397" t="s">
        <v>7412</v>
      </c>
      <c r="B4397" t="s">
        <v>7413</v>
      </c>
    </row>
    <row r="4398" spans="1:2">
      <c r="A4398" t="s">
        <v>9780</v>
      </c>
      <c r="B4398" t="s">
        <v>9781</v>
      </c>
    </row>
    <row r="4399" spans="1:2">
      <c r="A4399" t="s">
        <v>10460</v>
      </c>
      <c r="B4399" t="s">
        <v>10462</v>
      </c>
    </row>
    <row r="4400" spans="1:2">
      <c r="A4400" t="s">
        <v>4308</v>
      </c>
      <c r="B4400" t="s">
        <v>4309</v>
      </c>
    </row>
    <row r="4401" spans="1:2">
      <c r="A4401" t="s">
        <v>7103</v>
      </c>
      <c r="B4401" t="s">
        <v>7104</v>
      </c>
    </row>
    <row r="4402" spans="1:2">
      <c r="A4402" t="s">
        <v>10613</v>
      </c>
      <c r="B4402" t="s">
        <v>7104</v>
      </c>
    </row>
    <row r="4403" spans="1:2">
      <c r="A4403" t="s">
        <v>10290</v>
      </c>
      <c r="B4403" t="s">
        <v>10292</v>
      </c>
    </row>
    <row r="4404" spans="1:2">
      <c r="A4404" t="s">
        <v>10290</v>
      </c>
      <c r="B4404" t="s">
        <v>10292</v>
      </c>
    </row>
    <row r="4405" spans="1:2">
      <c r="A4405" t="s">
        <v>4787</v>
      </c>
      <c r="B4405" t="s">
        <v>4788</v>
      </c>
    </row>
    <row r="4406" spans="1:2">
      <c r="A4406" t="s">
        <v>10290</v>
      </c>
      <c r="B4406" t="s">
        <v>10291</v>
      </c>
    </row>
    <row r="4407" spans="1:2">
      <c r="A4407" t="s">
        <v>10048</v>
      </c>
      <c r="B4407" t="s">
        <v>10049</v>
      </c>
    </row>
    <row r="4408" spans="1:2">
      <c r="A4408" t="s">
        <v>8166</v>
      </c>
      <c r="B4408" t="s">
        <v>8169</v>
      </c>
    </row>
    <row r="4409" spans="1:2">
      <c r="A4409" t="s">
        <v>8166</v>
      </c>
      <c r="B4409" t="s">
        <v>8168</v>
      </c>
    </row>
    <row r="4410" spans="1:2">
      <c r="A4410" t="s">
        <v>8166</v>
      </c>
      <c r="B4410" t="s">
        <v>8167</v>
      </c>
    </row>
    <row r="4411" spans="1:2">
      <c r="A4411" t="s">
        <v>4756</v>
      </c>
      <c r="B4411" t="s">
        <v>4757</v>
      </c>
    </row>
    <row r="4412" spans="1:2">
      <c r="A4412" t="s">
        <v>5918</v>
      </c>
      <c r="B4412" t="s">
        <v>5919</v>
      </c>
    </row>
    <row r="4413" spans="1:2">
      <c r="A4413" t="s">
        <v>12676</v>
      </c>
      <c r="B4413" t="s">
        <v>12678</v>
      </c>
    </row>
    <row r="4414" spans="1:2">
      <c r="A4414" t="s">
        <v>11338</v>
      </c>
      <c r="B4414" t="s">
        <v>11339</v>
      </c>
    </row>
    <row r="4415" spans="1:2">
      <c r="A4415" t="s">
        <v>7899</v>
      </c>
      <c r="B4415" t="s">
        <v>7900</v>
      </c>
    </row>
    <row r="4416" spans="1:2">
      <c r="A4416" t="s">
        <v>7920</v>
      </c>
      <c r="B4416" t="s">
        <v>7922</v>
      </c>
    </row>
    <row r="4417" spans="1:2">
      <c r="A4417" t="s">
        <v>7923</v>
      </c>
      <c r="B4417" t="s">
        <v>7924</v>
      </c>
    </row>
    <row r="4418" spans="1:2">
      <c r="A4418" t="s">
        <v>5867</v>
      </c>
      <c r="B4418" t="s">
        <v>5868</v>
      </c>
    </row>
    <row r="4419" spans="1:2">
      <c r="A4419" t="s">
        <v>5909</v>
      </c>
      <c r="B4419" t="s">
        <v>5910</v>
      </c>
    </row>
    <row r="4420" spans="1:2">
      <c r="A4420" t="s">
        <v>6456</v>
      </c>
      <c r="B4420" t="s">
        <v>6457</v>
      </c>
    </row>
    <row r="4421" spans="1:2">
      <c r="A4421" t="s">
        <v>8294</v>
      </c>
      <c r="B4421" t="s">
        <v>8295</v>
      </c>
    </row>
    <row r="4422" spans="1:2">
      <c r="A4422" t="s">
        <v>8294</v>
      </c>
      <c r="B4422" t="s">
        <v>8295</v>
      </c>
    </row>
    <row r="4423" spans="1:2">
      <c r="A4423" t="s">
        <v>10264</v>
      </c>
      <c r="B4423" t="s">
        <v>10266</v>
      </c>
    </row>
    <row r="4424" spans="1:2">
      <c r="A4424" t="s">
        <v>9502</v>
      </c>
      <c r="B4424" t="s">
        <v>9503</v>
      </c>
    </row>
    <row r="4425" spans="1:2">
      <c r="A4425" t="s">
        <v>9502</v>
      </c>
      <c r="B4425" t="s">
        <v>9503</v>
      </c>
    </row>
    <row r="4426" spans="1:2">
      <c r="A4426" t="s">
        <v>10250</v>
      </c>
      <c r="B4426" t="s">
        <v>10252</v>
      </c>
    </row>
    <row r="4427" spans="1:2">
      <c r="A4427" t="s">
        <v>10659</v>
      </c>
      <c r="B4427" t="s">
        <v>10660</v>
      </c>
    </row>
    <row r="4428" spans="1:2">
      <c r="A4428" t="s">
        <v>10659</v>
      </c>
      <c r="B4428" t="s">
        <v>10661</v>
      </c>
    </row>
    <row r="4429" spans="1:2">
      <c r="A4429" t="s">
        <v>7990</v>
      </c>
      <c r="B4429" t="s">
        <v>7991</v>
      </c>
    </row>
    <row r="4430" spans="1:2">
      <c r="A4430" t="s">
        <v>5450</v>
      </c>
      <c r="B4430" t="s">
        <v>5452</v>
      </c>
    </row>
    <row r="4431" spans="1:2">
      <c r="A4431" t="s">
        <v>13157</v>
      </c>
      <c r="B4431" t="s">
        <v>13158</v>
      </c>
    </row>
    <row r="4432" spans="1:2">
      <c r="A4432" t="s">
        <v>3618</v>
      </c>
      <c r="B4432" t="s">
        <v>3619</v>
      </c>
    </row>
    <row r="4433" spans="1:2">
      <c r="A4433" t="s">
        <v>3706</v>
      </c>
      <c r="B4433" t="s">
        <v>3707</v>
      </c>
    </row>
    <row r="4434" spans="1:2">
      <c r="A4434" t="s">
        <v>7162</v>
      </c>
      <c r="B4434" t="s">
        <v>7163</v>
      </c>
    </row>
    <row r="4435" spans="1:2">
      <c r="A4435" t="s">
        <v>3600</v>
      </c>
      <c r="B4435" t="s">
        <v>3601</v>
      </c>
    </row>
    <row r="4436" spans="1:2">
      <c r="A4436" t="s">
        <v>6454</v>
      </c>
      <c r="B4436" t="s">
        <v>6455</v>
      </c>
    </row>
    <row r="4437" spans="1:2">
      <c r="A4437" t="s">
        <v>5434</v>
      </c>
      <c r="B4437" t="s">
        <v>5435</v>
      </c>
    </row>
    <row r="4438" spans="1:2">
      <c r="A4438" t="s">
        <v>4677</v>
      </c>
      <c r="B4438" t="s">
        <v>4678</v>
      </c>
    </row>
    <row r="4439" spans="1:2">
      <c r="A4439" t="s">
        <v>12087</v>
      </c>
      <c r="B4439" t="s">
        <v>12089</v>
      </c>
    </row>
    <row r="4440" spans="1:2">
      <c r="A4440" t="s">
        <v>10234</v>
      </c>
      <c r="B4440" t="s">
        <v>10236</v>
      </c>
    </row>
    <row r="4441" spans="1:2">
      <c r="A4441" t="s">
        <v>3719</v>
      </c>
      <c r="B4441" t="s">
        <v>3720</v>
      </c>
    </row>
    <row r="4442" spans="1:2">
      <c r="A4442" t="s">
        <v>7188</v>
      </c>
      <c r="B4442" t="s">
        <v>7189</v>
      </c>
    </row>
    <row r="4443" spans="1:2">
      <c r="A4443" t="s">
        <v>13174</v>
      </c>
      <c r="B4443" t="s">
        <v>13175</v>
      </c>
    </row>
    <row r="4444" spans="1:2">
      <c r="A4444" t="s">
        <v>9463</v>
      </c>
      <c r="B4444" t="s">
        <v>9464</v>
      </c>
    </row>
    <row r="4445" spans="1:2">
      <c r="A4445" t="s">
        <v>9463</v>
      </c>
      <c r="B4445" t="s">
        <v>9464</v>
      </c>
    </row>
    <row r="4446" spans="1:2">
      <c r="A4446" t="s">
        <v>8015</v>
      </c>
      <c r="B4446" t="s">
        <v>8018</v>
      </c>
    </row>
    <row r="4447" spans="1:2">
      <c r="A4447" t="s">
        <v>9413</v>
      </c>
      <c r="B4447" t="s">
        <v>9414</v>
      </c>
    </row>
    <row r="4448" spans="1:2">
      <c r="A4448" t="s">
        <v>9413</v>
      </c>
      <c r="B4448" t="s">
        <v>9414</v>
      </c>
    </row>
    <row r="4449" spans="1:2">
      <c r="A4449" t="s">
        <v>13291</v>
      </c>
      <c r="B4449" t="s">
        <v>13292</v>
      </c>
    </row>
    <row r="4450" spans="1:2">
      <c r="A4450" t="s">
        <v>13331</v>
      </c>
      <c r="B4450" t="s">
        <v>13332</v>
      </c>
    </row>
    <row r="4451" spans="1:2">
      <c r="A4451" t="s">
        <v>13257</v>
      </c>
      <c r="B4451" t="s">
        <v>13258</v>
      </c>
    </row>
    <row r="4452" spans="1:2">
      <c r="A4452" t="s">
        <v>13253</v>
      </c>
      <c r="B4452" t="s">
        <v>13254</v>
      </c>
    </row>
    <row r="4453" spans="1:2">
      <c r="A4453" t="s">
        <v>13351</v>
      </c>
      <c r="B4453" t="s">
        <v>13352</v>
      </c>
    </row>
    <row r="4454" spans="1:2">
      <c r="A4454" t="s">
        <v>9573</v>
      </c>
      <c r="B4454" t="s">
        <v>9574</v>
      </c>
    </row>
    <row r="4455" spans="1:2">
      <c r="A4455" t="s">
        <v>3631</v>
      </c>
      <c r="B4455" t="s">
        <v>3632</v>
      </c>
    </row>
    <row r="4456" spans="1:2">
      <c r="A4456" t="s">
        <v>3641</v>
      </c>
      <c r="B4456" t="s">
        <v>3642</v>
      </c>
    </row>
    <row r="4457" spans="1:2">
      <c r="A4457" t="s">
        <v>4448</v>
      </c>
      <c r="B4457" t="s">
        <v>1824</v>
      </c>
    </row>
    <row r="4458" spans="1:2">
      <c r="A4458" t="s">
        <v>4448</v>
      </c>
      <c r="B4458" t="s">
        <v>4449</v>
      </c>
    </row>
    <row r="4459" spans="1:2">
      <c r="A4459" t="s">
        <v>3578</v>
      </c>
      <c r="B4459" t="s">
        <v>3181</v>
      </c>
    </row>
    <row r="4460" spans="1:2">
      <c r="A4460" t="s">
        <v>9724</v>
      </c>
      <c r="B4460" t="s">
        <v>9725</v>
      </c>
    </row>
    <row r="4461" spans="1:2">
      <c r="A4461" t="s">
        <v>6601</v>
      </c>
      <c r="B4461" t="s">
        <v>6602</v>
      </c>
    </row>
    <row r="4462" spans="1:2">
      <c r="A4462" t="s">
        <v>10584</v>
      </c>
      <c r="B4462" t="s">
        <v>10586</v>
      </c>
    </row>
    <row r="4463" spans="1:2">
      <c r="A4463" t="s">
        <v>6636</v>
      </c>
      <c r="B4463" t="s">
        <v>6637</v>
      </c>
    </row>
    <row r="4464" spans="1:2">
      <c r="A4464" t="s">
        <v>6666</v>
      </c>
      <c r="B4464" t="s">
        <v>6667</v>
      </c>
    </row>
    <row r="4465" spans="1:2">
      <c r="A4465" t="s">
        <v>4766</v>
      </c>
      <c r="B4465" t="s">
        <v>4767</v>
      </c>
    </row>
    <row r="4466" spans="1:2">
      <c r="A4466" t="s">
        <v>9735</v>
      </c>
      <c r="B4466" t="s">
        <v>9736</v>
      </c>
    </row>
    <row r="4467" spans="1:2">
      <c r="A4467" t="s">
        <v>10475</v>
      </c>
      <c r="B4467" t="s">
        <v>10477</v>
      </c>
    </row>
    <row r="4468" spans="1:2">
      <c r="A4468" t="s">
        <v>3633</v>
      </c>
      <c r="B4468" t="s">
        <v>3634</v>
      </c>
    </row>
    <row r="4469" spans="1:2">
      <c r="A4469" t="s">
        <v>10282</v>
      </c>
      <c r="B4469" t="s">
        <v>10284</v>
      </c>
    </row>
    <row r="4470" spans="1:2">
      <c r="A4470" t="s">
        <v>8284</v>
      </c>
      <c r="B4470" t="s">
        <v>8285</v>
      </c>
    </row>
    <row r="4471" spans="1:2">
      <c r="A4471" t="s">
        <v>8284</v>
      </c>
      <c r="B4471" t="s">
        <v>8285</v>
      </c>
    </row>
    <row r="4472" spans="1:2">
      <c r="A4472" t="s">
        <v>7966</v>
      </c>
      <c r="B4472" t="s">
        <v>7968</v>
      </c>
    </row>
    <row r="4473" spans="1:2">
      <c r="A4473" t="s">
        <v>5710</v>
      </c>
      <c r="B4473" t="s">
        <v>5711</v>
      </c>
    </row>
    <row r="4474" spans="1:2">
      <c r="A4474" t="s">
        <v>3333</v>
      </c>
      <c r="B4474" t="s">
        <v>3334</v>
      </c>
    </row>
    <row r="4475" spans="1:2">
      <c r="A4475" t="s">
        <v>9623</v>
      </c>
      <c r="B4475" t="s">
        <v>9625</v>
      </c>
    </row>
    <row r="4476" spans="1:2">
      <c r="A4476" t="s">
        <v>8876</v>
      </c>
      <c r="B4476" t="s">
        <v>8877</v>
      </c>
    </row>
    <row r="4477" spans="1:2">
      <c r="A4477" t="s">
        <v>9504</v>
      </c>
      <c r="B4477" t="s">
        <v>9505</v>
      </c>
    </row>
    <row r="4478" spans="1:2">
      <c r="A4478" t="s">
        <v>9504</v>
      </c>
      <c r="B4478" t="s">
        <v>9506</v>
      </c>
    </row>
    <row r="4479" spans="1:2">
      <c r="A4479" t="s">
        <v>9476</v>
      </c>
      <c r="B4479" t="s">
        <v>9477</v>
      </c>
    </row>
    <row r="4480" spans="1:2">
      <c r="A4480" t="s">
        <v>9476</v>
      </c>
      <c r="B4480" t="s">
        <v>9477</v>
      </c>
    </row>
    <row r="4481" spans="1:2">
      <c r="A4481" t="s">
        <v>8874</v>
      </c>
      <c r="B4481" t="s">
        <v>8875</v>
      </c>
    </row>
    <row r="4482" spans="1:2">
      <c r="A4482" t="s">
        <v>11724</v>
      </c>
      <c r="B4482" t="s">
        <v>11725</v>
      </c>
    </row>
    <row r="4483" spans="1:2">
      <c r="A4483" t="s">
        <v>6426</v>
      </c>
      <c r="B4483" t="s">
        <v>6427</v>
      </c>
    </row>
    <row r="4484" spans="1:2">
      <c r="A4484" t="s">
        <v>11514</v>
      </c>
      <c r="B4484" t="s">
        <v>11515</v>
      </c>
    </row>
    <row r="4485" spans="1:2">
      <c r="A4485" t="s">
        <v>11578</v>
      </c>
      <c r="B4485" t="s">
        <v>11579</v>
      </c>
    </row>
    <row r="4486" spans="1:2">
      <c r="A4486" t="s">
        <v>11726</v>
      </c>
      <c r="B4486" t="s">
        <v>11727</v>
      </c>
    </row>
    <row r="4487" spans="1:2">
      <c r="A4487" t="s">
        <v>9210</v>
      </c>
      <c r="B4487" t="s">
        <v>9211</v>
      </c>
    </row>
    <row r="4488" spans="1:2">
      <c r="A4488" t="s">
        <v>11464</v>
      </c>
      <c r="B4488" t="s">
        <v>11465</v>
      </c>
    </row>
    <row r="4489" spans="1:2">
      <c r="A4489" t="s">
        <v>8374</v>
      </c>
      <c r="B4489" t="s">
        <v>8375</v>
      </c>
    </row>
    <row r="4490" spans="1:2">
      <c r="A4490" t="s">
        <v>10662</v>
      </c>
      <c r="B4490" t="s">
        <v>10663</v>
      </c>
    </row>
    <row r="4491" spans="1:2">
      <c r="A4491" t="s">
        <v>10662</v>
      </c>
      <c r="B4491" t="s">
        <v>10664</v>
      </c>
    </row>
    <row r="4492" spans="1:2">
      <c r="A4492" t="s">
        <v>4282</v>
      </c>
      <c r="B4492" t="s">
        <v>4283</v>
      </c>
    </row>
    <row r="4493" spans="1:2">
      <c r="A4493" t="s">
        <v>7295</v>
      </c>
      <c r="B4493" t="s">
        <v>7296</v>
      </c>
    </row>
    <row r="4494" spans="1:2">
      <c r="A4494" t="s">
        <v>7105</v>
      </c>
      <c r="B4494" t="s">
        <v>7106</v>
      </c>
    </row>
    <row r="4495" spans="1:2">
      <c r="A4495" t="s">
        <v>3809</v>
      </c>
      <c r="B4495" t="s">
        <v>3810</v>
      </c>
    </row>
    <row r="4496" spans="1:2">
      <c r="A4496" t="s">
        <v>3858</v>
      </c>
      <c r="B4496" t="s">
        <v>3859</v>
      </c>
    </row>
    <row r="4497" spans="1:2">
      <c r="A4497" t="s">
        <v>3862</v>
      </c>
      <c r="B4497" t="s">
        <v>3859</v>
      </c>
    </row>
    <row r="4498" spans="1:2">
      <c r="A4498" t="s">
        <v>12813</v>
      </c>
      <c r="B4498" t="s">
        <v>12814</v>
      </c>
    </row>
    <row r="4499" spans="1:2">
      <c r="A4499" t="s">
        <v>9312</v>
      </c>
      <c r="B4499" t="s">
        <v>9313</v>
      </c>
    </row>
    <row r="4500" spans="1:2">
      <c r="A4500" t="s">
        <v>4965</v>
      </c>
      <c r="B4500" t="s">
        <v>4966</v>
      </c>
    </row>
    <row r="4501" spans="1:2">
      <c r="A4501" t="s">
        <v>9108</v>
      </c>
      <c r="B4501" t="s">
        <v>9109</v>
      </c>
    </row>
    <row r="4502" spans="1:2">
      <c r="A4502" t="s">
        <v>9108</v>
      </c>
      <c r="B4502" t="s">
        <v>9109</v>
      </c>
    </row>
    <row r="4503" spans="1:2">
      <c r="A4503" t="s">
        <v>10674</v>
      </c>
      <c r="B4503" t="s">
        <v>10676</v>
      </c>
    </row>
    <row r="4504" spans="1:2">
      <c r="A4504" t="s">
        <v>10674</v>
      </c>
      <c r="B4504" t="s">
        <v>10675</v>
      </c>
    </row>
    <row r="4505" spans="1:2">
      <c r="A4505" t="s">
        <v>3773</v>
      </c>
      <c r="B4505" t="s">
        <v>3774</v>
      </c>
    </row>
    <row r="4506" spans="1:2">
      <c r="A4506" t="s">
        <v>3884</v>
      </c>
      <c r="B4506" t="s">
        <v>3874</v>
      </c>
    </row>
    <row r="4507" spans="1:2">
      <c r="A4507" t="s">
        <v>3873</v>
      </c>
      <c r="B4507" t="s">
        <v>3874</v>
      </c>
    </row>
    <row r="4508" spans="1:2">
      <c r="A4508" t="s">
        <v>9242</v>
      </c>
      <c r="B4508" t="s">
        <v>9243</v>
      </c>
    </row>
    <row r="4509" spans="1:2">
      <c r="A4509" t="s">
        <v>12186</v>
      </c>
      <c r="B4509" t="s">
        <v>12187</v>
      </c>
    </row>
    <row r="4510" spans="1:2">
      <c r="A4510" t="s">
        <v>5367</v>
      </c>
      <c r="B4510" t="s">
        <v>5368</v>
      </c>
    </row>
    <row r="4511" spans="1:2">
      <c r="A4511" t="s">
        <v>10070</v>
      </c>
      <c r="B4511" t="s">
        <v>10071</v>
      </c>
    </row>
    <row r="4512" spans="1:2">
      <c r="A4512" t="s">
        <v>8376</v>
      </c>
      <c r="B4512" t="s">
        <v>8377</v>
      </c>
    </row>
    <row r="4513" spans="1:2">
      <c r="A4513" t="s">
        <v>7908</v>
      </c>
      <c r="B4513" t="s">
        <v>7909</v>
      </c>
    </row>
    <row r="4514" spans="1:2">
      <c r="A4514" t="s">
        <v>10916</v>
      </c>
      <c r="B4514" t="s">
        <v>10917</v>
      </c>
    </row>
    <row r="4515" spans="1:2">
      <c r="A4515" t="s">
        <v>10964</v>
      </c>
      <c r="B4515" t="s">
        <v>10965</v>
      </c>
    </row>
    <row r="4516" spans="1:2">
      <c r="A4516" t="s">
        <v>9086</v>
      </c>
      <c r="B4516" t="s">
        <v>9087</v>
      </c>
    </row>
    <row r="4517" spans="1:2">
      <c r="A4517" t="s">
        <v>9086</v>
      </c>
      <c r="B4517" t="s">
        <v>9087</v>
      </c>
    </row>
    <row r="4518" spans="1:2">
      <c r="A4518" t="s">
        <v>12214</v>
      </c>
      <c r="B4518" t="s">
        <v>12215</v>
      </c>
    </row>
    <row r="4519" spans="1:2">
      <c r="A4519" t="s">
        <v>8170</v>
      </c>
      <c r="B4519" t="s">
        <v>8172</v>
      </c>
    </row>
    <row r="4520" spans="1:2">
      <c r="A4520" t="s">
        <v>8170</v>
      </c>
      <c r="B4520" t="s">
        <v>8172</v>
      </c>
    </row>
    <row r="4521" spans="1:2">
      <c r="A4521" t="s">
        <v>8482</v>
      </c>
      <c r="B4521" t="s">
        <v>8483</v>
      </c>
    </row>
    <row r="4522" spans="1:2">
      <c r="A4522" t="s">
        <v>7267</v>
      </c>
      <c r="B4522" t="s">
        <v>7268</v>
      </c>
    </row>
    <row r="4523" spans="1:2">
      <c r="A4523" t="s">
        <v>11580</v>
      </c>
      <c r="B4523" t="s">
        <v>11581</v>
      </c>
    </row>
    <row r="4524" spans="1:2">
      <c r="A4524" t="s">
        <v>13434</v>
      </c>
      <c r="B4524" t="s">
        <v>13435</v>
      </c>
    </row>
    <row r="4525" spans="1:2">
      <c r="A4525" t="s">
        <v>12226</v>
      </c>
      <c r="B4525" t="s">
        <v>2041</v>
      </c>
    </row>
    <row r="4526" spans="1:2">
      <c r="A4526" t="s">
        <v>4094</v>
      </c>
      <c r="B4526" t="s">
        <v>4095</v>
      </c>
    </row>
    <row r="4527" spans="1:2">
      <c r="A4527" t="s">
        <v>11854</v>
      </c>
      <c r="B4527" t="s">
        <v>11855</v>
      </c>
    </row>
    <row r="4528" spans="1:2">
      <c r="A4528" t="s">
        <v>6386</v>
      </c>
      <c r="B4528" t="s">
        <v>6387</v>
      </c>
    </row>
    <row r="4529" spans="1:2">
      <c r="A4529" t="s">
        <v>11758</v>
      </c>
      <c r="B4529" t="s">
        <v>11759</v>
      </c>
    </row>
    <row r="4530" spans="1:2">
      <c r="A4530" t="s">
        <v>11357</v>
      </c>
      <c r="B4530" t="s">
        <v>11358</v>
      </c>
    </row>
    <row r="4531" spans="1:2">
      <c r="A4531" t="s">
        <v>8467</v>
      </c>
      <c r="B4531" t="s">
        <v>8468</v>
      </c>
    </row>
    <row r="4532" spans="1:2">
      <c r="A4532" t="s">
        <v>6271</v>
      </c>
      <c r="B4532" t="s">
        <v>6272</v>
      </c>
    </row>
    <row r="4533" spans="1:2">
      <c r="A4533" t="s">
        <v>6307</v>
      </c>
      <c r="B4533" t="s">
        <v>6308</v>
      </c>
    </row>
    <row r="4534" spans="1:2">
      <c r="A4534" t="s">
        <v>8467</v>
      </c>
      <c r="B4534" t="s">
        <v>8469</v>
      </c>
    </row>
    <row r="4535" spans="1:2">
      <c r="A4535" t="s">
        <v>3427</v>
      </c>
      <c r="B4535" t="s">
        <v>3428</v>
      </c>
    </row>
    <row r="4536" spans="1:2">
      <c r="A4536" t="s">
        <v>7428</v>
      </c>
      <c r="B4536" t="s">
        <v>7429</v>
      </c>
    </row>
    <row r="4537" spans="1:2">
      <c r="A4537" t="s">
        <v>7277</v>
      </c>
      <c r="B4537" t="s">
        <v>7278</v>
      </c>
    </row>
    <row r="4538" spans="1:2">
      <c r="A4538" t="s">
        <v>10720</v>
      </c>
      <c r="B4538" t="s">
        <v>10721</v>
      </c>
    </row>
    <row r="4539" spans="1:2">
      <c r="A4539" t="s">
        <v>10740</v>
      </c>
      <c r="B4539" t="s">
        <v>10741</v>
      </c>
    </row>
    <row r="4540" spans="1:2">
      <c r="A4540" t="s">
        <v>6545</v>
      </c>
      <c r="B4540" t="s">
        <v>6547</v>
      </c>
    </row>
    <row r="4541" spans="1:2">
      <c r="A4541" t="s">
        <v>6559</v>
      </c>
      <c r="B4541" t="s">
        <v>6562</v>
      </c>
    </row>
    <row r="4542" spans="1:2">
      <c r="A4542" t="s">
        <v>6545</v>
      </c>
      <c r="B4542" t="s">
        <v>6546</v>
      </c>
    </row>
    <row r="4543" spans="1:2">
      <c r="A4543" t="s">
        <v>6545</v>
      </c>
      <c r="B4543" t="s">
        <v>6548</v>
      </c>
    </row>
    <row r="4544" spans="1:2">
      <c r="A4544" t="s">
        <v>6559</v>
      </c>
      <c r="B4544" t="s">
        <v>6560</v>
      </c>
    </row>
    <row r="4545" spans="1:2">
      <c r="A4545" t="s">
        <v>6559</v>
      </c>
      <c r="B4545" t="s">
        <v>6561</v>
      </c>
    </row>
    <row r="4546" spans="1:2">
      <c r="A4546" t="s">
        <v>4635</v>
      </c>
      <c r="B4546" t="s">
        <v>4636</v>
      </c>
    </row>
    <row r="4547" spans="1:2">
      <c r="A4547" t="s">
        <v>10552</v>
      </c>
      <c r="B4547" t="s">
        <v>10554</v>
      </c>
    </row>
    <row r="4548" spans="1:2">
      <c r="A4548" t="s">
        <v>10496</v>
      </c>
      <c r="B4548" t="s">
        <v>10498</v>
      </c>
    </row>
    <row r="4549" spans="1:2">
      <c r="A4549" t="s">
        <v>10571</v>
      </c>
      <c r="B4549" t="s">
        <v>10573</v>
      </c>
    </row>
    <row r="4550" spans="1:2">
      <c r="A4550" t="s">
        <v>10422</v>
      </c>
      <c r="B4550" t="s">
        <v>10424</v>
      </c>
    </row>
    <row r="4551" spans="1:2">
      <c r="A4551" t="s">
        <v>10482</v>
      </c>
      <c r="B4551" t="s">
        <v>10483</v>
      </c>
    </row>
    <row r="4552" spans="1:2">
      <c r="A4552" t="s">
        <v>10351</v>
      </c>
      <c r="B4552" t="s">
        <v>10352</v>
      </c>
    </row>
    <row r="4553" spans="1:2">
      <c r="A4553" t="s">
        <v>10389</v>
      </c>
      <c r="B4553" t="s">
        <v>10391</v>
      </c>
    </row>
    <row r="4554" spans="1:2">
      <c r="A4554" t="s">
        <v>10337</v>
      </c>
      <c r="B4554" t="s">
        <v>10339</v>
      </c>
    </row>
    <row r="4555" spans="1:2">
      <c r="A4555" t="s">
        <v>10403</v>
      </c>
      <c r="B4555" t="s">
        <v>10405</v>
      </c>
    </row>
    <row r="4556" spans="1:2">
      <c r="A4556" t="s">
        <v>10445</v>
      </c>
      <c r="B4556" t="s">
        <v>10447</v>
      </c>
    </row>
    <row r="4557" spans="1:2">
      <c r="A4557" t="s">
        <v>10466</v>
      </c>
      <c r="B4557" t="s">
        <v>10468</v>
      </c>
    </row>
    <row r="4558" spans="1:2">
      <c r="A4558" t="s">
        <v>10587</v>
      </c>
      <c r="B4558" t="s">
        <v>10589</v>
      </c>
    </row>
    <row r="4559" spans="1:2">
      <c r="A4559" t="s">
        <v>10371</v>
      </c>
      <c r="B4559" t="s">
        <v>10373</v>
      </c>
    </row>
    <row r="4560" spans="1:2">
      <c r="A4560" t="s">
        <v>10528</v>
      </c>
      <c r="B4560" t="s">
        <v>10530</v>
      </c>
    </row>
    <row r="4561" spans="1:2">
      <c r="A4561" t="s">
        <v>10514</v>
      </c>
      <c r="B4561" t="s">
        <v>10515</v>
      </c>
    </row>
    <row r="4562" spans="1:2">
      <c r="A4562" t="s">
        <v>8467</v>
      </c>
      <c r="B4562" t="s">
        <v>8470</v>
      </c>
    </row>
    <row r="4563" spans="1:2">
      <c r="A4563" t="s">
        <v>8471</v>
      </c>
      <c r="B4563" t="s">
        <v>8472</v>
      </c>
    </row>
    <row r="4564" spans="1:2">
      <c r="A4564" t="s">
        <v>5303</v>
      </c>
      <c r="B4564" t="s">
        <v>5304</v>
      </c>
    </row>
    <row r="4565" spans="1:2">
      <c r="A4565" t="s">
        <v>8471</v>
      </c>
      <c r="B4565" t="s">
        <v>8473</v>
      </c>
    </row>
    <row r="4566" spans="1:2">
      <c r="A4566" t="s">
        <v>8471</v>
      </c>
      <c r="B4566" t="s">
        <v>8473</v>
      </c>
    </row>
    <row r="4567" spans="1:2">
      <c r="A4567" t="s">
        <v>11486</v>
      </c>
      <c r="B4567" t="s">
        <v>11487</v>
      </c>
    </row>
    <row r="4568" spans="1:2">
      <c r="A4568" t="s">
        <v>5963</v>
      </c>
      <c r="B4568" t="s">
        <v>5964</v>
      </c>
    </row>
    <row r="4569" spans="1:2">
      <c r="A4569" t="s">
        <v>11255</v>
      </c>
      <c r="B4569" t="s">
        <v>11256</v>
      </c>
    </row>
    <row r="4570" spans="1:2">
      <c r="A4570" t="s">
        <v>3748</v>
      </c>
      <c r="B4570" t="s">
        <v>3749</v>
      </c>
    </row>
    <row r="4571" spans="1:2">
      <c r="A4571" t="s">
        <v>3748</v>
      </c>
      <c r="B4571" t="s">
        <v>3749</v>
      </c>
    </row>
    <row r="4572" spans="1:2">
      <c r="A4572" t="s">
        <v>3748</v>
      </c>
      <c r="B4572" t="s">
        <v>3749</v>
      </c>
    </row>
    <row r="4573" spans="1:2">
      <c r="A4573" t="s">
        <v>9230</v>
      </c>
      <c r="B4573" t="s">
        <v>9231</v>
      </c>
    </row>
    <row r="4574" spans="1:2">
      <c r="A4574" t="s">
        <v>6603</v>
      </c>
      <c r="B4574" t="s">
        <v>6604</v>
      </c>
    </row>
    <row r="4575" spans="1:2">
      <c r="A4575" t="s">
        <v>5716</v>
      </c>
      <c r="B4575" t="s">
        <v>5717</v>
      </c>
    </row>
    <row r="4576" spans="1:2">
      <c r="A4576" t="s">
        <v>8528</v>
      </c>
      <c r="B4576" t="s">
        <v>8529</v>
      </c>
    </row>
    <row r="4577" spans="1:2">
      <c r="A4577" t="s">
        <v>8512</v>
      </c>
      <c r="B4577" t="s">
        <v>8513</v>
      </c>
    </row>
    <row r="4578" spans="1:2">
      <c r="A4578" t="s">
        <v>8978</v>
      </c>
      <c r="B4578" t="s">
        <v>8979</v>
      </c>
    </row>
    <row r="4579" spans="1:2">
      <c r="A4579" t="s">
        <v>13454</v>
      </c>
      <c r="B4579" t="s">
        <v>13457</v>
      </c>
    </row>
    <row r="4580" spans="1:2">
      <c r="A4580" t="s">
        <v>5079</v>
      </c>
      <c r="B4580" t="s">
        <v>5080</v>
      </c>
    </row>
    <row r="4581" spans="1:2">
      <c r="A4581" t="s">
        <v>13038</v>
      </c>
      <c r="B4581" t="s">
        <v>1801</v>
      </c>
    </row>
    <row r="4582" spans="1:2">
      <c r="A4582" t="s">
        <v>6031</v>
      </c>
      <c r="B4582" t="s">
        <v>6032</v>
      </c>
    </row>
    <row r="4583" spans="1:2">
      <c r="A4583" t="s">
        <v>5781</v>
      </c>
      <c r="B4583" t="s">
        <v>5782</v>
      </c>
    </row>
    <row r="4584" spans="1:2">
      <c r="A4584" t="s">
        <v>6949</v>
      </c>
      <c r="B4584" t="s">
        <v>6950</v>
      </c>
    </row>
    <row r="4585" spans="1:2">
      <c r="A4585" t="s">
        <v>4839</v>
      </c>
      <c r="B4585" t="s">
        <v>4840</v>
      </c>
    </row>
    <row r="4586" spans="1:2">
      <c r="A4586" t="s">
        <v>4843</v>
      </c>
      <c r="B4586" t="s">
        <v>4844</v>
      </c>
    </row>
    <row r="4587" spans="1:2">
      <c r="A4587" t="s">
        <v>4851</v>
      </c>
      <c r="B4587" t="s">
        <v>4852</v>
      </c>
    </row>
    <row r="4588" spans="1:2">
      <c r="A4588" t="s">
        <v>11516</v>
      </c>
      <c r="B4588" t="s">
        <v>11517</v>
      </c>
    </row>
    <row r="4589" spans="1:2">
      <c r="A4589" t="s">
        <v>11528</v>
      </c>
      <c r="B4589" t="s">
        <v>11529</v>
      </c>
    </row>
    <row r="4590" spans="1:2">
      <c r="A4590" t="s">
        <v>6183</v>
      </c>
      <c r="B4590" t="s">
        <v>6184</v>
      </c>
    </row>
    <row r="4591" spans="1:2">
      <c r="A4591" t="s">
        <v>8652</v>
      </c>
      <c r="B4591" t="s">
        <v>8653</v>
      </c>
    </row>
    <row r="4592" spans="1:2">
      <c r="A4592" t="s">
        <v>8427</v>
      </c>
      <c r="B4592" t="s">
        <v>8428</v>
      </c>
    </row>
    <row r="4593" spans="1:2">
      <c r="A4593" t="s">
        <v>7383</v>
      </c>
      <c r="B4593" t="s">
        <v>7384</v>
      </c>
    </row>
    <row r="4594" spans="1:2">
      <c r="A4594" t="s">
        <v>12056</v>
      </c>
      <c r="B4594" t="s">
        <v>12057</v>
      </c>
    </row>
    <row r="4595" spans="1:2">
      <c r="A4595" t="s">
        <v>8716</v>
      </c>
      <c r="B4595" t="s">
        <v>8717</v>
      </c>
    </row>
    <row r="4596" spans="1:2">
      <c r="A4596" t="s">
        <v>7273</v>
      </c>
      <c r="B4596" t="s">
        <v>7274</v>
      </c>
    </row>
    <row r="4597" spans="1:2">
      <c r="A4597" t="s">
        <v>4224</v>
      </c>
      <c r="B4597" t="s">
        <v>4225</v>
      </c>
    </row>
    <row r="4598" spans="1:2">
      <c r="A4598" t="s">
        <v>4214</v>
      </c>
      <c r="B4598" t="s">
        <v>4215</v>
      </c>
    </row>
    <row r="4599" spans="1:2">
      <c r="A4599" t="s">
        <v>4240</v>
      </c>
      <c r="B4599" t="s">
        <v>4241</v>
      </c>
    </row>
    <row r="4600" spans="1:2">
      <c r="A4600" t="s">
        <v>3536</v>
      </c>
      <c r="B4600" t="s">
        <v>3537</v>
      </c>
    </row>
    <row r="4601" spans="1:2">
      <c r="A4601" t="s">
        <v>13122</v>
      </c>
      <c r="B4601" t="s">
        <v>3537</v>
      </c>
    </row>
    <row r="4602" spans="1:2">
      <c r="A4602" t="s">
        <v>9949</v>
      </c>
      <c r="B4602" t="s">
        <v>9950</v>
      </c>
    </row>
    <row r="4603" spans="1:2">
      <c r="A4603" t="s">
        <v>10574</v>
      </c>
      <c r="B4603" t="s">
        <v>10575</v>
      </c>
    </row>
    <row r="4604" spans="1:2">
      <c r="A4604" t="s">
        <v>4768</v>
      </c>
      <c r="B4604" t="s">
        <v>4769</v>
      </c>
    </row>
    <row r="4605" spans="1:2">
      <c r="A4605" t="s">
        <v>9024</v>
      </c>
      <c r="B4605" t="s">
        <v>9025</v>
      </c>
    </row>
    <row r="4606" spans="1:2">
      <c r="A4606" t="s">
        <v>9947</v>
      </c>
      <c r="B4606" t="s">
        <v>9948</v>
      </c>
    </row>
    <row r="4607" spans="1:2">
      <c r="A4607" t="s">
        <v>8268</v>
      </c>
      <c r="B4607" t="s">
        <v>8269</v>
      </c>
    </row>
    <row r="4608" spans="1:2">
      <c r="A4608" t="s">
        <v>8280</v>
      </c>
      <c r="B4608" t="s">
        <v>8281</v>
      </c>
    </row>
    <row r="4609" spans="1:2">
      <c r="A4609" t="s">
        <v>11391</v>
      </c>
      <c r="B4609" t="s">
        <v>11392</v>
      </c>
    </row>
    <row r="4610" spans="1:2">
      <c r="A4610" t="s">
        <v>13130</v>
      </c>
      <c r="B4610" t="s">
        <v>13131</v>
      </c>
    </row>
    <row r="4611" spans="1:2">
      <c r="A4611" t="s">
        <v>9937</v>
      </c>
      <c r="B4611" t="s">
        <v>9938</v>
      </c>
    </row>
    <row r="4612" spans="1:2">
      <c r="A4612" t="s">
        <v>9565</v>
      </c>
      <c r="B4612" t="s">
        <v>9566</v>
      </c>
    </row>
    <row r="4613" spans="1:2">
      <c r="A4613" t="s">
        <v>12742</v>
      </c>
      <c r="B4613" t="s">
        <v>12743</v>
      </c>
    </row>
    <row r="4614" spans="1:2">
      <c r="A4614" t="s">
        <v>10574</v>
      </c>
      <c r="B4614" t="s">
        <v>10576</v>
      </c>
    </row>
    <row r="4615" spans="1:2">
      <c r="A4615" t="s">
        <v>12527</v>
      </c>
      <c r="B4615" t="s">
        <v>12528</v>
      </c>
    </row>
    <row r="4616" spans="1:2">
      <c r="A4616" t="s">
        <v>11042</v>
      </c>
      <c r="B4616" t="s">
        <v>11043</v>
      </c>
    </row>
    <row r="4617" spans="1:2">
      <c r="A4617" t="s">
        <v>13151</v>
      </c>
      <c r="B4617" t="s">
        <v>13152</v>
      </c>
    </row>
    <row r="4618" spans="1:2">
      <c r="A4618" t="s">
        <v>6141</v>
      </c>
      <c r="B4618" t="s">
        <v>6142</v>
      </c>
    </row>
    <row r="4619" spans="1:2">
      <c r="A4619" t="s">
        <v>11307</v>
      </c>
      <c r="B4619" t="s">
        <v>11309</v>
      </c>
    </row>
    <row r="4620" spans="1:2">
      <c r="A4620" t="s">
        <v>11307</v>
      </c>
      <c r="B4620" t="s">
        <v>11308</v>
      </c>
    </row>
    <row r="4621" spans="1:2">
      <c r="A4621" t="s">
        <v>9558</v>
      </c>
      <c r="B4621" t="s">
        <v>9559</v>
      </c>
    </row>
    <row r="4622" spans="1:2">
      <c r="A4622" t="s">
        <v>10042</v>
      </c>
      <c r="B4622" t="s">
        <v>10043</v>
      </c>
    </row>
    <row r="4623" spans="1:2">
      <c r="A4623" t="s">
        <v>10042</v>
      </c>
      <c r="B4623" t="s">
        <v>10043</v>
      </c>
    </row>
    <row r="4624" spans="1:2">
      <c r="A4624" t="s">
        <v>11728</v>
      </c>
      <c r="B4624" t="s">
        <v>11729</v>
      </c>
    </row>
    <row r="4625" spans="1:2">
      <c r="A4625" t="s">
        <v>11780</v>
      </c>
      <c r="B4625" t="s">
        <v>11781</v>
      </c>
    </row>
    <row r="4626" spans="1:2">
      <c r="A4626" t="s">
        <v>11466</v>
      </c>
      <c r="B4626" t="s">
        <v>11467</v>
      </c>
    </row>
    <row r="4627" spans="1:2">
      <c r="A4627" t="s">
        <v>12196</v>
      </c>
      <c r="B4627" t="s">
        <v>12197</v>
      </c>
    </row>
    <row r="4628" spans="1:2">
      <c r="A4628" t="s">
        <v>8514</v>
      </c>
      <c r="B4628" t="s">
        <v>8515</v>
      </c>
    </row>
    <row r="4629" spans="1:2">
      <c r="A4629" t="s">
        <v>8378</v>
      </c>
      <c r="B4629" t="s">
        <v>8379</v>
      </c>
    </row>
    <row r="4630" spans="1:2">
      <c r="A4630" t="s">
        <v>5040</v>
      </c>
      <c r="B4630" t="s">
        <v>5041</v>
      </c>
    </row>
    <row r="4631" spans="1:2">
      <c r="A4631" t="s">
        <v>7385</v>
      </c>
      <c r="B4631" t="s">
        <v>7386</v>
      </c>
    </row>
    <row r="4632" spans="1:2">
      <c r="A4632" t="s">
        <v>10595</v>
      </c>
      <c r="B4632" t="s">
        <v>10596</v>
      </c>
    </row>
    <row r="4633" spans="1:2">
      <c r="A4633" t="s">
        <v>10595</v>
      </c>
      <c r="B4633" t="s">
        <v>10596</v>
      </c>
    </row>
    <row r="4634" spans="1:2">
      <c r="A4634" t="s">
        <v>10021</v>
      </c>
      <c r="B4634" t="s">
        <v>10022</v>
      </c>
    </row>
    <row r="4635" spans="1:2">
      <c r="A4635" t="s">
        <v>4226</v>
      </c>
      <c r="B4635" t="s">
        <v>2070</v>
      </c>
    </row>
    <row r="4636" spans="1:2">
      <c r="A4636" t="s">
        <v>9112</v>
      </c>
      <c r="B4636" t="s">
        <v>9113</v>
      </c>
    </row>
    <row r="4637" spans="1:2">
      <c r="A4637" t="s">
        <v>9112</v>
      </c>
      <c r="B4637" t="s">
        <v>9113</v>
      </c>
    </row>
    <row r="4638" spans="1:2">
      <c r="A4638" t="s">
        <v>8654</v>
      </c>
      <c r="B4638" t="s">
        <v>8655</v>
      </c>
    </row>
    <row r="4639" spans="1:2">
      <c r="A4639" t="s">
        <v>4197</v>
      </c>
      <c r="B4639" t="s">
        <v>4198</v>
      </c>
    </row>
    <row r="4640" spans="1:2">
      <c r="A4640" t="s">
        <v>6959</v>
      </c>
      <c r="B4640" t="s">
        <v>6961</v>
      </c>
    </row>
    <row r="4641" spans="1:2">
      <c r="A4641" t="s">
        <v>11307</v>
      </c>
      <c r="B4641" t="s">
        <v>11310</v>
      </c>
    </row>
    <row r="4642" spans="1:2">
      <c r="A4642" t="s">
        <v>6959</v>
      </c>
      <c r="B4642" t="s">
        <v>6960</v>
      </c>
    </row>
    <row r="4643" spans="1:2">
      <c r="A4643" t="s">
        <v>9232</v>
      </c>
      <c r="B4643" t="s">
        <v>9233</v>
      </c>
    </row>
    <row r="4644" spans="1:2">
      <c r="A4644" t="s">
        <v>11191</v>
      </c>
      <c r="B4644" t="s">
        <v>11192</v>
      </c>
    </row>
    <row r="4645" spans="1:2">
      <c r="A4645" t="s">
        <v>11191</v>
      </c>
      <c r="B4645" t="s">
        <v>11193</v>
      </c>
    </row>
    <row r="4646" spans="1:2">
      <c r="A4646" t="s">
        <v>7793</v>
      </c>
      <c r="B4646" t="s">
        <v>7794</v>
      </c>
    </row>
    <row r="4647" spans="1:2">
      <c r="A4647" t="s">
        <v>7793</v>
      </c>
      <c r="B4647" t="s">
        <v>7795</v>
      </c>
    </row>
    <row r="4648" spans="1:2">
      <c r="A4648" t="s">
        <v>6143</v>
      </c>
      <c r="B4648" t="s">
        <v>6144</v>
      </c>
    </row>
    <row r="4649" spans="1:2">
      <c r="A4649" t="s">
        <v>5687</v>
      </c>
      <c r="B4649" t="s">
        <v>5688</v>
      </c>
    </row>
    <row r="4650" spans="1:2">
      <c r="A4650" t="s">
        <v>7238</v>
      </c>
      <c r="B4650" t="s">
        <v>7239</v>
      </c>
    </row>
    <row r="4651" spans="1:2">
      <c r="A4651" t="s">
        <v>9052</v>
      </c>
      <c r="B4651" t="s">
        <v>9053</v>
      </c>
    </row>
    <row r="4652" spans="1:2">
      <c r="A4652" t="s">
        <v>12981</v>
      </c>
      <c r="B4652" t="s">
        <v>12980</v>
      </c>
    </row>
    <row r="4653" spans="1:2">
      <c r="A4653" t="s">
        <v>8574</v>
      </c>
      <c r="B4653" t="s">
        <v>8575</v>
      </c>
    </row>
    <row r="4654" spans="1:2">
      <c r="A4654" t="s">
        <v>8546</v>
      </c>
      <c r="B4654" t="s">
        <v>8547</v>
      </c>
    </row>
    <row r="4655" spans="1:2">
      <c r="A4655" t="s">
        <v>8101</v>
      </c>
      <c r="B4655" t="s">
        <v>8102</v>
      </c>
    </row>
    <row r="4656" spans="1:2">
      <c r="A4656" t="s">
        <v>8690</v>
      </c>
      <c r="B4656" t="s">
        <v>8691</v>
      </c>
    </row>
    <row r="4657" spans="1:2">
      <c r="A4657" t="s">
        <v>13001</v>
      </c>
      <c r="B4657" t="s">
        <v>13002</v>
      </c>
    </row>
    <row r="4658" spans="1:2">
      <c r="A4658" t="s">
        <v>12721</v>
      </c>
      <c r="B4658" t="s">
        <v>12722</v>
      </c>
    </row>
    <row r="4659" spans="1:2">
      <c r="A4659" t="s">
        <v>4260</v>
      </c>
      <c r="B4659" t="s">
        <v>4261</v>
      </c>
    </row>
    <row r="4660" spans="1:2">
      <c r="A4660" t="s">
        <v>4138</v>
      </c>
      <c r="B4660" t="s">
        <v>4139</v>
      </c>
    </row>
    <row r="4661" spans="1:2">
      <c r="A4661" t="s">
        <v>4138</v>
      </c>
      <c r="B4661" t="s">
        <v>4139</v>
      </c>
    </row>
    <row r="4662" spans="1:2">
      <c r="A4662" t="s">
        <v>9668</v>
      </c>
      <c r="B4662" t="s">
        <v>9669</v>
      </c>
    </row>
    <row r="4663" spans="1:2">
      <c r="A4663" t="s">
        <v>9668</v>
      </c>
      <c r="B4663" t="s">
        <v>9669</v>
      </c>
    </row>
    <row r="4664" spans="1:2">
      <c r="A4664" t="s">
        <v>8656</v>
      </c>
      <c r="B4664" t="s">
        <v>8657</v>
      </c>
    </row>
    <row r="4665" spans="1:2">
      <c r="A4665" t="s">
        <v>4042</v>
      </c>
      <c r="B4665" t="s">
        <v>4043</v>
      </c>
    </row>
    <row r="4666" spans="1:2">
      <c r="A4666" t="s">
        <v>11730</v>
      </c>
      <c r="B4666" t="s">
        <v>11731</v>
      </c>
    </row>
    <row r="4667" spans="1:2">
      <c r="A4667" t="s">
        <v>4136</v>
      </c>
      <c r="B4667" t="s">
        <v>4137</v>
      </c>
    </row>
    <row r="4668" spans="1:2">
      <c r="A4668" t="s">
        <v>4136</v>
      </c>
      <c r="B4668" t="s">
        <v>4137</v>
      </c>
    </row>
    <row r="4669" spans="1:2">
      <c r="A4669" t="s">
        <v>6185</v>
      </c>
      <c r="B4669" t="s">
        <v>6186</v>
      </c>
    </row>
    <row r="4670" spans="1:2">
      <c r="A4670" t="s">
        <v>12728</v>
      </c>
      <c r="B4670" t="s">
        <v>12729</v>
      </c>
    </row>
    <row r="4671" spans="1:2">
      <c r="A4671" t="s">
        <v>4118</v>
      </c>
      <c r="B4671" t="s">
        <v>4119</v>
      </c>
    </row>
    <row r="4672" spans="1:2">
      <c r="A4672" t="s">
        <v>4118</v>
      </c>
      <c r="B4672" t="s">
        <v>4119</v>
      </c>
    </row>
    <row r="4673" spans="1:2">
      <c r="A4673" t="s">
        <v>7917</v>
      </c>
      <c r="B4673" t="s">
        <v>7918</v>
      </c>
    </row>
    <row r="4674" spans="1:2">
      <c r="A4674" t="s">
        <v>11042</v>
      </c>
      <c r="B4674" t="s">
        <v>11044</v>
      </c>
    </row>
    <row r="4675" spans="1:2">
      <c r="A4675" t="s">
        <v>5012</v>
      </c>
      <c r="B4675" t="s">
        <v>5013</v>
      </c>
    </row>
    <row r="4676" spans="1:2">
      <c r="A4676" t="s">
        <v>12190</v>
      </c>
      <c r="B4676" t="s">
        <v>12191</v>
      </c>
    </row>
    <row r="4677" spans="1:2">
      <c r="A4677" t="s">
        <v>5384</v>
      </c>
      <c r="B4677" t="s">
        <v>5385</v>
      </c>
    </row>
    <row r="4678" spans="1:2">
      <c r="A4678" t="s">
        <v>5070</v>
      </c>
      <c r="B4678" t="s">
        <v>5071</v>
      </c>
    </row>
    <row r="4679" spans="1:2">
      <c r="A4679" t="s">
        <v>3709</v>
      </c>
      <c r="B4679" t="s">
        <v>3710</v>
      </c>
    </row>
    <row r="4680" spans="1:2">
      <c r="A4680" t="s">
        <v>4190</v>
      </c>
      <c r="B4680" t="s">
        <v>4191</v>
      </c>
    </row>
    <row r="4681" spans="1:2">
      <c r="A4681" t="s">
        <v>4190</v>
      </c>
      <c r="B4681" t="s">
        <v>4191</v>
      </c>
    </row>
    <row r="4682" spans="1:2">
      <c r="A4682" t="s">
        <v>4190</v>
      </c>
      <c r="B4682" t="s">
        <v>4191</v>
      </c>
    </row>
    <row r="4683" spans="1:2">
      <c r="A4683" t="s">
        <v>10002</v>
      </c>
      <c r="B4683" t="s">
        <v>14264</v>
      </c>
    </row>
    <row r="4684" spans="1:2">
      <c r="A4684" t="s">
        <v>9792</v>
      </c>
      <c r="B4684" t="s">
        <v>9793</v>
      </c>
    </row>
    <row r="4685" spans="1:2">
      <c r="A4685" t="s">
        <v>8119</v>
      </c>
      <c r="B4685" t="s">
        <v>8121</v>
      </c>
    </row>
    <row r="4686" spans="1:2">
      <c r="A4686" t="s">
        <v>8119</v>
      </c>
      <c r="B4686" t="s">
        <v>8122</v>
      </c>
    </row>
    <row r="4687" spans="1:2">
      <c r="A4687" t="s">
        <v>8754</v>
      </c>
      <c r="B4687" t="s">
        <v>8755</v>
      </c>
    </row>
    <row r="4688" spans="1:2">
      <c r="A4688" t="s">
        <v>3635</v>
      </c>
      <c r="B4688" t="s">
        <v>3636</v>
      </c>
    </row>
    <row r="4689" spans="1:2">
      <c r="A4689" t="s">
        <v>3735</v>
      </c>
      <c r="B4689" t="s">
        <v>3736</v>
      </c>
    </row>
    <row r="4690" spans="1:2">
      <c r="A4690" t="s">
        <v>6630</v>
      </c>
      <c r="B4690" t="s">
        <v>6631</v>
      </c>
    </row>
    <row r="4691" spans="1:2">
      <c r="A4691" t="s">
        <v>5081</v>
      </c>
      <c r="B4691" t="s">
        <v>5082</v>
      </c>
    </row>
    <row r="4692" spans="1:2">
      <c r="A4692" t="s">
        <v>5074</v>
      </c>
      <c r="B4692" t="s">
        <v>5075</v>
      </c>
    </row>
    <row r="4693" spans="1:2">
      <c r="A4693" t="s">
        <v>13426</v>
      </c>
      <c r="B4693" t="s">
        <v>13427</v>
      </c>
    </row>
    <row r="4694" spans="1:2">
      <c r="A4694" t="s">
        <v>8904</v>
      </c>
      <c r="B4694" t="s">
        <v>8905</v>
      </c>
    </row>
    <row r="4695" spans="1:2">
      <c r="A4695" t="s">
        <v>9490</v>
      </c>
      <c r="B4695" t="s">
        <v>8905</v>
      </c>
    </row>
    <row r="4696" spans="1:2">
      <c r="A4696" t="s">
        <v>9490</v>
      </c>
      <c r="B4696" t="s">
        <v>8905</v>
      </c>
    </row>
    <row r="4697" spans="1:2">
      <c r="A4697" t="s">
        <v>7594</v>
      </c>
      <c r="B4697" t="s">
        <v>7595</v>
      </c>
    </row>
    <row r="4698" spans="1:2">
      <c r="A4698" t="s">
        <v>9304</v>
      </c>
      <c r="B4698" t="s">
        <v>9305</v>
      </c>
    </row>
    <row r="4699" spans="1:2">
      <c r="A4699" t="s">
        <v>10054</v>
      </c>
      <c r="B4699" t="s">
        <v>10055</v>
      </c>
    </row>
    <row r="4700" spans="1:2">
      <c r="A4700" t="s">
        <v>11001</v>
      </c>
      <c r="B4700" t="s">
        <v>11002</v>
      </c>
    </row>
    <row r="4701" spans="1:2">
      <c r="A4701" t="s">
        <v>11045</v>
      </c>
      <c r="B4701" t="s">
        <v>11046</v>
      </c>
    </row>
    <row r="4702" spans="1:2">
      <c r="A4702" t="s">
        <v>3699</v>
      </c>
      <c r="B4702" t="s">
        <v>3700</v>
      </c>
    </row>
    <row r="4703" spans="1:2">
      <c r="A4703" t="s">
        <v>4020</v>
      </c>
      <c r="B4703" t="s">
        <v>4021</v>
      </c>
    </row>
    <row r="4704" spans="1:2">
      <c r="A4704" t="s">
        <v>5230</v>
      </c>
      <c r="B4704" t="s">
        <v>5231</v>
      </c>
    </row>
    <row r="4705" spans="1:2">
      <c r="A4705" t="s">
        <v>3750</v>
      </c>
      <c r="B4705" t="s">
        <v>3751</v>
      </c>
    </row>
    <row r="4706" spans="1:2">
      <c r="A4706" t="s">
        <v>5130</v>
      </c>
      <c r="B4706" t="s">
        <v>3751</v>
      </c>
    </row>
    <row r="4707" spans="1:2">
      <c r="A4707" t="s">
        <v>6408</v>
      </c>
      <c r="B4707" t="s">
        <v>3751</v>
      </c>
    </row>
    <row r="4708" spans="1:2">
      <c r="A4708" t="s">
        <v>7509</v>
      </c>
      <c r="B4708" t="s">
        <v>3751</v>
      </c>
    </row>
    <row r="4709" spans="1:2">
      <c r="A4709" t="s">
        <v>13184</v>
      </c>
      <c r="B4709" t="s">
        <v>3751</v>
      </c>
    </row>
    <row r="4710" spans="1:2">
      <c r="A4710" t="s">
        <v>7505</v>
      </c>
      <c r="B4710" t="s">
        <v>7506</v>
      </c>
    </row>
    <row r="4711" spans="1:2">
      <c r="A4711" t="s">
        <v>7883</v>
      </c>
      <c r="B4711" t="s">
        <v>7884</v>
      </c>
    </row>
    <row r="4712" spans="1:2">
      <c r="A4712" t="s">
        <v>7499</v>
      </c>
      <c r="B4712" t="s">
        <v>7500</v>
      </c>
    </row>
    <row r="4713" spans="1:2">
      <c r="A4713" t="s">
        <v>5128</v>
      </c>
      <c r="B4713" t="s">
        <v>5129</v>
      </c>
    </row>
    <row r="4714" spans="1:2">
      <c r="A4714" t="s">
        <v>6406</v>
      </c>
      <c r="B4714" t="s">
        <v>5129</v>
      </c>
    </row>
    <row r="4715" spans="1:2">
      <c r="A4715" t="s">
        <v>13186</v>
      </c>
      <c r="B4715" t="s">
        <v>5129</v>
      </c>
    </row>
    <row r="4716" spans="1:2">
      <c r="A4716" t="s">
        <v>7503</v>
      </c>
      <c r="B4716" t="s">
        <v>7504</v>
      </c>
    </row>
    <row r="4717" spans="1:2">
      <c r="A4717" t="s">
        <v>3415</v>
      </c>
      <c r="B4717" t="s">
        <v>3416</v>
      </c>
    </row>
    <row r="4718" spans="1:2">
      <c r="A4718" t="s">
        <v>3761</v>
      </c>
      <c r="B4718" t="s">
        <v>3416</v>
      </c>
    </row>
    <row r="4719" spans="1:2">
      <c r="A4719" t="s">
        <v>5136</v>
      </c>
      <c r="B4719" t="s">
        <v>3416</v>
      </c>
    </row>
    <row r="4720" spans="1:2">
      <c r="A4720" t="s">
        <v>6409</v>
      </c>
      <c r="B4720" t="s">
        <v>3416</v>
      </c>
    </row>
    <row r="4721" spans="1:2">
      <c r="A4721" t="s">
        <v>13187</v>
      </c>
      <c r="B4721" t="s">
        <v>3416</v>
      </c>
    </row>
    <row r="4722" spans="1:2">
      <c r="A4722" t="s">
        <v>7897</v>
      </c>
      <c r="B4722" t="s">
        <v>7898</v>
      </c>
    </row>
    <row r="4723" spans="1:2">
      <c r="A4723" t="s">
        <v>7871</v>
      </c>
      <c r="B4723" t="s">
        <v>7872</v>
      </c>
    </row>
    <row r="4724" spans="1:2">
      <c r="A4724" t="s">
        <v>11448</v>
      </c>
      <c r="B4724" t="s">
        <v>11449</v>
      </c>
    </row>
    <row r="4725" spans="1:2">
      <c r="A4725" t="s">
        <v>3757</v>
      </c>
      <c r="B4725" t="s">
        <v>3758</v>
      </c>
    </row>
    <row r="4726" spans="1:2">
      <c r="A4726" t="s">
        <v>7511</v>
      </c>
      <c r="B4726" t="s">
        <v>3758</v>
      </c>
    </row>
    <row r="4727" spans="1:2">
      <c r="A4727" t="s">
        <v>7873</v>
      </c>
      <c r="B4727" t="s">
        <v>7874</v>
      </c>
    </row>
    <row r="4728" spans="1:2">
      <c r="A4728" t="s">
        <v>3425</v>
      </c>
      <c r="B4728" t="s">
        <v>3426</v>
      </c>
    </row>
    <row r="4729" spans="1:2">
      <c r="A4729" t="s">
        <v>3762</v>
      </c>
      <c r="B4729" t="s">
        <v>3426</v>
      </c>
    </row>
    <row r="4730" spans="1:2">
      <c r="A4730" t="s">
        <v>5131</v>
      </c>
      <c r="B4730" t="s">
        <v>3426</v>
      </c>
    </row>
    <row r="4731" spans="1:2">
      <c r="A4731" t="s">
        <v>6407</v>
      </c>
      <c r="B4731" t="s">
        <v>3426</v>
      </c>
    </row>
    <row r="4732" spans="1:2">
      <c r="A4732" t="s">
        <v>9415</v>
      </c>
      <c r="B4732" t="s">
        <v>3426</v>
      </c>
    </row>
    <row r="4733" spans="1:2">
      <c r="A4733" t="s">
        <v>7891</v>
      </c>
      <c r="B4733" t="s">
        <v>7892</v>
      </c>
    </row>
    <row r="4734" spans="1:2">
      <c r="A4734" t="s">
        <v>7875</v>
      </c>
      <c r="B4734" t="s">
        <v>7876</v>
      </c>
    </row>
    <row r="4735" spans="1:2">
      <c r="A4735" t="s">
        <v>3766</v>
      </c>
      <c r="B4735" t="s">
        <v>3767</v>
      </c>
    </row>
    <row r="4736" spans="1:2">
      <c r="A4736" t="s">
        <v>5134</v>
      </c>
      <c r="B4736" t="s">
        <v>3767</v>
      </c>
    </row>
    <row r="4737" spans="1:2">
      <c r="A4737" t="s">
        <v>9465</v>
      </c>
      <c r="B4737" t="s">
        <v>9467</v>
      </c>
    </row>
    <row r="4738" spans="1:2">
      <c r="A4738" t="s">
        <v>7879</v>
      </c>
      <c r="B4738" t="s">
        <v>7880</v>
      </c>
    </row>
    <row r="4739" spans="1:2">
      <c r="A4739" t="s">
        <v>9417</v>
      </c>
      <c r="B4739" t="s">
        <v>9419</v>
      </c>
    </row>
    <row r="4740" spans="1:2">
      <c r="A4740" t="s">
        <v>11324</v>
      </c>
      <c r="B4740" t="s">
        <v>11325</v>
      </c>
    </row>
    <row r="4741" spans="1:2">
      <c r="A4741" t="s">
        <v>9507</v>
      </c>
      <c r="B4741" t="s">
        <v>9509</v>
      </c>
    </row>
    <row r="4742" spans="1:2">
      <c r="A4742" t="s">
        <v>3759</v>
      </c>
      <c r="B4742" t="s">
        <v>3760</v>
      </c>
    </row>
    <row r="4743" spans="1:2">
      <c r="A4743" t="s">
        <v>5132</v>
      </c>
      <c r="B4743" t="s">
        <v>5133</v>
      </c>
    </row>
    <row r="4744" spans="1:2">
      <c r="A4744" t="s">
        <v>5124</v>
      </c>
      <c r="B4744" t="s">
        <v>5125</v>
      </c>
    </row>
    <row r="4745" spans="1:2">
      <c r="A4745" t="s">
        <v>6411</v>
      </c>
      <c r="B4745" t="s">
        <v>5125</v>
      </c>
    </row>
    <row r="4746" spans="1:2">
      <c r="A4746" t="s">
        <v>3429</v>
      </c>
      <c r="B4746" t="s">
        <v>3430</v>
      </c>
    </row>
    <row r="4747" spans="1:2">
      <c r="A4747" t="s">
        <v>7516</v>
      </c>
      <c r="B4747" t="s">
        <v>3430</v>
      </c>
    </row>
    <row r="4748" spans="1:2">
      <c r="A4748" t="s">
        <v>7881</v>
      </c>
      <c r="B4748" t="s">
        <v>7882</v>
      </c>
    </row>
    <row r="4749" spans="1:2">
      <c r="A4749" t="s">
        <v>3755</v>
      </c>
      <c r="B4749" t="s">
        <v>3756</v>
      </c>
    </row>
    <row r="4750" spans="1:2">
      <c r="A4750" t="s">
        <v>5126</v>
      </c>
      <c r="B4750" t="s">
        <v>5127</v>
      </c>
    </row>
    <row r="4751" spans="1:2">
      <c r="A4751" t="s">
        <v>6410</v>
      </c>
      <c r="B4751" t="s">
        <v>5127</v>
      </c>
    </row>
    <row r="4752" spans="1:2">
      <c r="A4752" t="s">
        <v>13185</v>
      </c>
      <c r="B4752" t="s">
        <v>5127</v>
      </c>
    </row>
    <row r="4753" spans="1:2">
      <c r="A4753" t="s">
        <v>3417</v>
      </c>
      <c r="B4753" t="s">
        <v>3418</v>
      </c>
    </row>
    <row r="4754" spans="1:2">
      <c r="A4754" t="s">
        <v>5137</v>
      </c>
      <c r="B4754" t="s">
        <v>3418</v>
      </c>
    </row>
    <row r="4755" spans="1:2">
      <c r="A4755" t="s">
        <v>7893</v>
      </c>
      <c r="B4755" t="s">
        <v>7894</v>
      </c>
    </row>
    <row r="4756" spans="1:2">
      <c r="A4756" t="s">
        <v>7869</v>
      </c>
      <c r="B4756" t="s">
        <v>7870</v>
      </c>
    </row>
    <row r="4757" spans="1:2">
      <c r="A4757" t="s">
        <v>9420</v>
      </c>
      <c r="B4757" t="s">
        <v>9421</v>
      </c>
    </row>
    <row r="4758" spans="1:2">
      <c r="A4758" t="s">
        <v>3421</v>
      </c>
      <c r="B4758" t="s">
        <v>3422</v>
      </c>
    </row>
    <row r="4759" spans="1:2">
      <c r="A4759" t="s">
        <v>3763</v>
      </c>
      <c r="B4759" t="s">
        <v>3422</v>
      </c>
    </row>
    <row r="4760" spans="1:2">
      <c r="A4760" t="s">
        <v>5135</v>
      </c>
      <c r="B4760" t="s">
        <v>3422</v>
      </c>
    </row>
    <row r="4761" spans="1:2">
      <c r="A4761" t="s">
        <v>7885</v>
      </c>
      <c r="B4761" t="s">
        <v>7886</v>
      </c>
    </row>
    <row r="4762" spans="1:2">
      <c r="A4762" t="s">
        <v>3423</v>
      </c>
      <c r="B4762" t="s">
        <v>3424</v>
      </c>
    </row>
    <row r="4763" spans="1:2">
      <c r="A4763" t="s">
        <v>3752</v>
      </c>
      <c r="B4763" t="s">
        <v>3424</v>
      </c>
    </row>
    <row r="4764" spans="1:2">
      <c r="A4764" t="s">
        <v>3753</v>
      </c>
      <c r="B4764" t="s">
        <v>3754</v>
      </c>
    </row>
    <row r="4765" spans="1:2">
      <c r="A4765" t="s">
        <v>7510</v>
      </c>
      <c r="B4765" t="s">
        <v>3754</v>
      </c>
    </row>
    <row r="4766" spans="1:2">
      <c r="A4766" t="s">
        <v>7877</v>
      </c>
      <c r="B4766" t="s">
        <v>7878</v>
      </c>
    </row>
    <row r="4767" spans="1:2">
      <c r="A4767" t="s">
        <v>7895</v>
      </c>
      <c r="B4767" t="s">
        <v>7896</v>
      </c>
    </row>
    <row r="4768" spans="1:2">
      <c r="A4768" t="s">
        <v>5787</v>
      </c>
      <c r="B4768" t="s">
        <v>14200</v>
      </c>
    </row>
    <row r="4769" spans="1:2">
      <c r="A4769" t="s">
        <v>8940</v>
      </c>
      <c r="B4769" t="s">
        <v>8941</v>
      </c>
    </row>
    <row r="4770" spans="1:2">
      <c r="A4770" t="s">
        <v>11324</v>
      </c>
      <c r="B4770" t="s">
        <v>11326</v>
      </c>
    </row>
    <row r="4771" spans="1:2">
      <c r="A4771" t="s">
        <v>11918</v>
      </c>
      <c r="B4771" t="s">
        <v>11326</v>
      </c>
    </row>
    <row r="4772" spans="1:2">
      <c r="A4772" t="s">
        <v>5817</v>
      </c>
      <c r="B4772" t="s">
        <v>14202</v>
      </c>
    </row>
    <row r="4773" spans="1:2">
      <c r="A4773" t="s">
        <v>5922</v>
      </c>
      <c r="B4773" t="s">
        <v>14218</v>
      </c>
    </row>
    <row r="4774" spans="1:2">
      <c r="A4774" t="s">
        <v>8934</v>
      </c>
      <c r="B4774" t="s">
        <v>8935</v>
      </c>
    </row>
    <row r="4775" spans="1:2">
      <c r="A4775" t="s">
        <v>7562</v>
      </c>
      <c r="B4775" t="s">
        <v>1844</v>
      </c>
    </row>
    <row r="4776" spans="1:2">
      <c r="A4776" t="s">
        <v>12517</v>
      </c>
      <c r="B4776" t="s">
        <v>12518</v>
      </c>
    </row>
    <row r="4777" spans="1:2">
      <c r="A4777" t="s">
        <v>11001</v>
      </c>
      <c r="B4777" t="s">
        <v>11003</v>
      </c>
    </row>
    <row r="4778" spans="1:2">
      <c r="A4778" t="s">
        <v>11045</v>
      </c>
      <c r="B4778" t="s">
        <v>11047</v>
      </c>
    </row>
    <row r="4779" spans="1:2">
      <c r="A4779" t="s">
        <v>8380</v>
      </c>
      <c r="B4779" t="s">
        <v>8381</v>
      </c>
    </row>
    <row r="4780" spans="1:2">
      <c r="A4780" t="s">
        <v>12176</v>
      </c>
      <c r="B4780" t="s">
        <v>12177</v>
      </c>
    </row>
    <row r="4781" spans="1:2">
      <c r="A4781" t="s">
        <v>4833</v>
      </c>
      <c r="B4781" t="s">
        <v>4834</v>
      </c>
    </row>
    <row r="4782" spans="1:2">
      <c r="A4782" t="s">
        <v>8658</v>
      </c>
      <c r="B4782" t="s">
        <v>8659</v>
      </c>
    </row>
    <row r="4783" spans="1:2">
      <c r="A4783" t="s">
        <v>7120</v>
      </c>
      <c r="B4783" t="s">
        <v>7121</v>
      </c>
    </row>
    <row r="4784" spans="1:2">
      <c r="A4784" t="s">
        <v>10873</v>
      </c>
      <c r="B4784" t="s">
        <v>10874</v>
      </c>
    </row>
    <row r="4785" spans="1:2">
      <c r="A4785" t="s">
        <v>5554</v>
      </c>
      <c r="B4785" t="s">
        <v>5555</v>
      </c>
    </row>
    <row r="4786" spans="1:2">
      <c r="A4786" t="s">
        <v>12132</v>
      </c>
      <c r="B4786" t="s">
        <v>12133</v>
      </c>
    </row>
    <row r="4787" spans="1:2">
      <c r="A4787" t="s">
        <v>12132</v>
      </c>
      <c r="B4787" t="s">
        <v>12134</v>
      </c>
    </row>
    <row r="4788" spans="1:2">
      <c r="A4788" t="s">
        <v>8548</v>
      </c>
      <c r="B4788" t="s">
        <v>8549</v>
      </c>
    </row>
    <row r="4789" spans="1:2">
      <c r="A4789" t="s">
        <v>8516</v>
      </c>
      <c r="B4789" t="s">
        <v>8517</v>
      </c>
    </row>
    <row r="4790" spans="1:2">
      <c r="A4790" t="s">
        <v>8035</v>
      </c>
      <c r="B4790" t="s">
        <v>8036</v>
      </c>
    </row>
    <row r="4791" spans="1:2">
      <c r="A4791" t="s">
        <v>8382</v>
      </c>
      <c r="B4791" t="s">
        <v>8383</v>
      </c>
    </row>
    <row r="4792" spans="1:2">
      <c r="A4792" t="s">
        <v>8484</v>
      </c>
      <c r="B4792" t="s">
        <v>8485</v>
      </c>
    </row>
    <row r="4793" spans="1:2">
      <c r="A4793" t="s">
        <v>8880</v>
      </c>
      <c r="B4793" t="s">
        <v>8881</v>
      </c>
    </row>
    <row r="4794" spans="1:2">
      <c r="A4794" t="s">
        <v>7492</v>
      </c>
      <c r="B4794" t="s">
        <v>7493</v>
      </c>
    </row>
    <row r="4795" spans="1:2">
      <c r="A4795" t="s">
        <v>10693</v>
      </c>
      <c r="B4795" t="s">
        <v>10694</v>
      </c>
    </row>
    <row r="4796" spans="1:2">
      <c r="A4796" t="s">
        <v>10693</v>
      </c>
      <c r="B4796" t="s">
        <v>10695</v>
      </c>
    </row>
    <row r="4797" spans="1:2">
      <c r="A4797" t="s">
        <v>6235</v>
      </c>
      <c r="B4797" t="s">
        <v>6236</v>
      </c>
    </row>
    <row r="4798" spans="1:2">
      <c r="A4798" t="s">
        <v>6830</v>
      </c>
      <c r="B4798" t="s">
        <v>6831</v>
      </c>
    </row>
    <row r="4799" spans="1:2">
      <c r="A4799" t="s">
        <v>9710</v>
      </c>
      <c r="B4799" t="s">
        <v>9711</v>
      </c>
    </row>
    <row r="4800" spans="1:2">
      <c r="A4800" t="s">
        <v>9710</v>
      </c>
      <c r="B4800" t="s">
        <v>9711</v>
      </c>
    </row>
    <row r="4801" spans="1:2">
      <c r="A4801" t="s">
        <v>11608</v>
      </c>
      <c r="B4801" t="s">
        <v>11609</v>
      </c>
    </row>
    <row r="4802" spans="1:2">
      <c r="A4802" t="s">
        <v>3512</v>
      </c>
      <c r="B4802" t="s">
        <v>3513</v>
      </c>
    </row>
    <row r="4803" spans="1:2">
      <c r="A4803" t="s">
        <v>13123</v>
      </c>
      <c r="B4803" t="s">
        <v>13124</v>
      </c>
    </row>
    <row r="4804" spans="1:2">
      <c r="A4804" t="s">
        <v>3733</v>
      </c>
      <c r="B4804" t="s">
        <v>3734</v>
      </c>
    </row>
    <row r="4805" spans="1:2">
      <c r="A4805" t="s">
        <v>3562</v>
      </c>
      <c r="B4805" t="s">
        <v>3563</v>
      </c>
    </row>
    <row r="4806" spans="1:2">
      <c r="A4806" t="s">
        <v>5142</v>
      </c>
      <c r="B4806" t="s">
        <v>5143</v>
      </c>
    </row>
    <row r="4807" spans="1:2">
      <c r="A4807" t="s">
        <v>3353</v>
      </c>
      <c r="B4807" t="s">
        <v>3354</v>
      </c>
    </row>
    <row r="4808" spans="1:2">
      <c r="A4808" t="s">
        <v>3353</v>
      </c>
      <c r="B4808" t="s">
        <v>3354</v>
      </c>
    </row>
    <row r="4809" spans="1:2">
      <c r="A4809" t="s">
        <v>10387</v>
      </c>
      <c r="B4809" t="s">
        <v>10388</v>
      </c>
    </row>
    <row r="4810" spans="1:2">
      <c r="A4810" t="s">
        <v>10387</v>
      </c>
      <c r="B4810" t="s">
        <v>10388</v>
      </c>
    </row>
    <row r="4811" spans="1:2">
      <c r="A4811" t="s">
        <v>13176</v>
      </c>
      <c r="B4811" t="s">
        <v>13177</v>
      </c>
    </row>
    <row r="4812" spans="1:2">
      <c r="A4812" t="s">
        <v>11109</v>
      </c>
      <c r="B4812" t="s">
        <v>11111</v>
      </c>
    </row>
    <row r="4813" spans="1:2">
      <c r="A4813" t="s">
        <v>11109</v>
      </c>
      <c r="B4813" t="s">
        <v>11110</v>
      </c>
    </row>
    <row r="4814" spans="1:2">
      <c r="A4814" t="s">
        <v>3645</v>
      </c>
      <c r="B4814" t="s">
        <v>3646</v>
      </c>
    </row>
    <row r="4815" spans="1:2">
      <c r="A4815" t="s">
        <v>10366</v>
      </c>
      <c r="B4815" t="s">
        <v>10367</v>
      </c>
    </row>
    <row r="4816" spans="1:2">
      <c r="A4816" t="s">
        <v>7717</v>
      </c>
      <c r="B4816" t="s">
        <v>7718</v>
      </c>
    </row>
    <row r="4817" spans="1:2">
      <c r="A4817" t="s">
        <v>10523</v>
      </c>
      <c r="B4817" t="s">
        <v>10524</v>
      </c>
    </row>
    <row r="4818" spans="1:2">
      <c r="A4818" t="s">
        <v>4332</v>
      </c>
      <c r="B4818" t="s">
        <v>14154</v>
      </c>
    </row>
    <row r="4819" spans="1:2">
      <c r="A4819" t="s">
        <v>6420</v>
      </c>
      <c r="B4819" t="s">
        <v>6421</v>
      </c>
    </row>
    <row r="4820" spans="1:2">
      <c r="A4820" t="s">
        <v>12529</v>
      </c>
      <c r="B4820" t="s">
        <v>12530</v>
      </c>
    </row>
    <row r="4821" spans="1:2">
      <c r="A4821" t="s">
        <v>4320</v>
      </c>
      <c r="B4821" t="s">
        <v>4321</v>
      </c>
    </row>
    <row r="4822" spans="1:2">
      <c r="A4822" t="s">
        <v>6422</v>
      </c>
      <c r="B4822" t="s">
        <v>6423</v>
      </c>
    </row>
    <row r="4823" spans="1:2">
      <c r="A4823" t="s">
        <v>12243</v>
      </c>
      <c r="B4823" t="s">
        <v>12244</v>
      </c>
    </row>
    <row r="4824" spans="1:2">
      <c r="A4824" t="s">
        <v>12200</v>
      </c>
      <c r="B4824" t="s">
        <v>12201</v>
      </c>
    </row>
    <row r="4825" spans="1:2">
      <c r="A4825" t="s">
        <v>12257</v>
      </c>
      <c r="B4825" t="s">
        <v>12258</v>
      </c>
    </row>
    <row r="4826" spans="1:2">
      <c r="A4826" t="s">
        <v>3602</v>
      </c>
      <c r="B4826" t="s">
        <v>3603</v>
      </c>
    </row>
    <row r="4827" spans="1:2">
      <c r="A4827" t="s">
        <v>4779</v>
      </c>
      <c r="B4827" t="s">
        <v>4780</v>
      </c>
    </row>
    <row r="4828" spans="1:2">
      <c r="A4828" t="s">
        <v>5208</v>
      </c>
      <c r="B4828" t="s">
        <v>5209</v>
      </c>
    </row>
    <row r="4829" spans="1:2">
      <c r="A4829" t="s">
        <v>12603</v>
      </c>
      <c r="B4829" t="s">
        <v>12604</v>
      </c>
    </row>
    <row r="4830" spans="1:2">
      <c r="A4830" t="s">
        <v>9465</v>
      </c>
      <c r="B4830" t="s">
        <v>9466</v>
      </c>
    </row>
    <row r="4831" spans="1:2">
      <c r="A4831" t="s">
        <v>9415</v>
      </c>
      <c r="B4831" t="s">
        <v>9416</v>
      </c>
    </row>
    <row r="4832" spans="1:2">
      <c r="A4832" t="s">
        <v>4793</v>
      </c>
      <c r="B4832" t="s">
        <v>4794</v>
      </c>
    </row>
    <row r="4833" spans="1:2">
      <c r="A4833" t="s">
        <v>13138</v>
      </c>
      <c r="B4833" t="s">
        <v>4794</v>
      </c>
    </row>
    <row r="4834" spans="1:2">
      <c r="A4834" t="s">
        <v>5204</v>
      </c>
      <c r="B4834" t="s">
        <v>5205</v>
      </c>
    </row>
    <row r="4835" spans="1:2">
      <c r="A4835" t="s">
        <v>3556</v>
      </c>
      <c r="B4835" t="s">
        <v>3557</v>
      </c>
    </row>
    <row r="4836" spans="1:2">
      <c r="A4836" t="s">
        <v>5177</v>
      </c>
      <c r="B4836" t="s">
        <v>3557</v>
      </c>
    </row>
    <row r="4837" spans="1:2">
      <c r="A4837" t="s">
        <v>12593</v>
      </c>
      <c r="B4837" t="s">
        <v>12594</v>
      </c>
    </row>
    <row r="4838" spans="1:2">
      <c r="A4838" t="s">
        <v>9417</v>
      </c>
      <c r="B4838" t="s">
        <v>9418</v>
      </c>
    </row>
    <row r="4839" spans="1:2">
      <c r="A4839" t="s">
        <v>3528</v>
      </c>
      <c r="B4839" t="s">
        <v>3529</v>
      </c>
    </row>
    <row r="4840" spans="1:2">
      <c r="A4840" t="s">
        <v>9772</v>
      </c>
      <c r="B4840" t="s">
        <v>9773</v>
      </c>
    </row>
    <row r="4841" spans="1:2">
      <c r="A4841" t="s">
        <v>6632</v>
      </c>
      <c r="B4841" t="s">
        <v>6633</v>
      </c>
    </row>
    <row r="4842" spans="1:2">
      <c r="A4842" t="s">
        <v>11911</v>
      </c>
      <c r="B4842" t="s">
        <v>3315</v>
      </c>
    </row>
    <row r="4843" spans="1:2">
      <c r="A4843" t="s">
        <v>10293</v>
      </c>
      <c r="B4843" t="s">
        <v>10294</v>
      </c>
    </row>
    <row r="4844" spans="1:2">
      <c r="A4844" t="s">
        <v>10293</v>
      </c>
      <c r="B4844" t="s">
        <v>10295</v>
      </c>
    </row>
    <row r="4845" spans="1:2">
      <c r="A4845" t="s">
        <v>10293</v>
      </c>
      <c r="B4845" t="s">
        <v>10295</v>
      </c>
    </row>
    <row r="4846" spans="1:2">
      <c r="A4846" t="s">
        <v>12024</v>
      </c>
      <c r="B4846" t="s">
        <v>12025</v>
      </c>
    </row>
    <row r="4847" spans="1:2">
      <c r="A4847" t="s">
        <v>9420</v>
      </c>
      <c r="B4847" t="s">
        <v>9422</v>
      </c>
    </row>
    <row r="4848" spans="1:2">
      <c r="A4848" t="s">
        <v>10800</v>
      </c>
      <c r="B4848" t="s">
        <v>10801</v>
      </c>
    </row>
    <row r="4849" spans="1:2">
      <c r="A4849" t="s">
        <v>5190</v>
      </c>
      <c r="B4849" t="s">
        <v>5191</v>
      </c>
    </row>
    <row r="4850" spans="1:2">
      <c r="A4850" t="s">
        <v>4246</v>
      </c>
      <c r="B4850" t="s">
        <v>4247</v>
      </c>
    </row>
    <row r="4851" spans="1:2">
      <c r="A4851" t="s">
        <v>12028</v>
      </c>
      <c r="B4851" t="s">
        <v>4247</v>
      </c>
    </row>
    <row r="4852" spans="1:2">
      <c r="A4852" t="s">
        <v>12032</v>
      </c>
      <c r="B4852" t="s">
        <v>12033</v>
      </c>
    </row>
    <row r="4853" spans="1:2">
      <c r="A4853" t="s">
        <v>13418</v>
      </c>
      <c r="B4853" t="s">
        <v>13419</v>
      </c>
    </row>
    <row r="4854" spans="1:2">
      <c r="A4854" t="s">
        <v>11945</v>
      </c>
      <c r="B4854" t="s">
        <v>11946</v>
      </c>
    </row>
    <row r="4855" spans="1:2">
      <c r="A4855" t="s">
        <v>5168</v>
      </c>
      <c r="B4855" t="s">
        <v>5169</v>
      </c>
    </row>
    <row r="4856" spans="1:2">
      <c r="A4856" t="s">
        <v>4813</v>
      </c>
      <c r="B4856" t="s">
        <v>4814</v>
      </c>
    </row>
    <row r="4857" spans="1:2">
      <c r="A4857" t="s">
        <v>6187</v>
      </c>
      <c r="B4857" t="s">
        <v>6188</v>
      </c>
    </row>
    <row r="4858" spans="1:2">
      <c r="A4858" t="s">
        <v>4486</v>
      </c>
      <c r="B4858" t="s">
        <v>4488</v>
      </c>
    </row>
    <row r="4859" spans="1:2">
      <c r="A4859" t="s">
        <v>4486</v>
      </c>
      <c r="B4859" t="s">
        <v>4487</v>
      </c>
    </row>
    <row r="4860" spans="1:2">
      <c r="A4860" t="s">
        <v>4532</v>
      </c>
      <c r="B4860" t="s">
        <v>4487</v>
      </c>
    </row>
    <row r="4861" spans="1:2">
      <c r="A4861" t="s">
        <v>12599</v>
      </c>
      <c r="B4861" t="s">
        <v>12600</v>
      </c>
    </row>
    <row r="4862" spans="1:2">
      <c r="A4862" t="s">
        <v>3983</v>
      </c>
      <c r="B4862" t="s">
        <v>3984</v>
      </c>
    </row>
    <row r="4863" spans="1:2">
      <c r="A4863" t="s">
        <v>4560</v>
      </c>
      <c r="B4863" t="s">
        <v>4561</v>
      </c>
    </row>
    <row r="4864" spans="1:2">
      <c r="A4864" t="s">
        <v>11200</v>
      </c>
      <c r="B4864" t="s">
        <v>11201</v>
      </c>
    </row>
    <row r="4865" spans="1:2">
      <c r="A4865" t="s">
        <v>11200</v>
      </c>
      <c r="B4865" t="s">
        <v>11201</v>
      </c>
    </row>
    <row r="4866" spans="1:2">
      <c r="A4866" t="s">
        <v>14084</v>
      </c>
      <c r="B4866" t="s">
        <v>14171</v>
      </c>
    </row>
    <row r="4867" spans="1:2">
      <c r="A4867" t="s">
        <v>12531</v>
      </c>
      <c r="B4867" t="s">
        <v>12532</v>
      </c>
    </row>
    <row r="4868" spans="1:2">
      <c r="A4868" t="s">
        <v>13366</v>
      </c>
      <c r="B4868" t="s">
        <v>13367</v>
      </c>
    </row>
    <row r="4869" spans="1:2">
      <c r="A4869" t="s">
        <v>13366</v>
      </c>
      <c r="B4869" t="s">
        <v>13367</v>
      </c>
    </row>
    <row r="4870" spans="1:2">
      <c r="A4870" t="s">
        <v>3931</v>
      </c>
      <c r="B4870" t="s">
        <v>3932</v>
      </c>
    </row>
    <row r="4871" spans="1:2">
      <c r="A4871" t="s">
        <v>9449</v>
      </c>
      <c r="B4871" t="s">
        <v>9450</v>
      </c>
    </row>
    <row r="4872" spans="1:2">
      <c r="A4872" t="s">
        <v>9449</v>
      </c>
      <c r="B4872" t="s">
        <v>9450</v>
      </c>
    </row>
    <row r="4873" spans="1:2">
      <c r="A4873" t="s">
        <v>6778</v>
      </c>
      <c r="B4873" t="s">
        <v>6779</v>
      </c>
    </row>
    <row r="4874" spans="1:2">
      <c r="A4874" t="s">
        <v>3323</v>
      </c>
      <c r="B4874" t="s">
        <v>3324</v>
      </c>
    </row>
    <row r="4875" spans="1:2">
      <c r="A4875" t="s">
        <v>12019</v>
      </c>
      <c r="B4875" t="s">
        <v>12020</v>
      </c>
    </row>
    <row r="4876" spans="1:2">
      <c r="A4876" t="s">
        <v>6693</v>
      </c>
      <c r="B4876" t="s">
        <v>6694</v>
      </c>
    </row>
    <row r="4877" spans="1:2">
      <c r="A4877" t="s">
        <v>4227</v>
      </c>
      <c r="B4877" t="s">
        <v>4228</v>
      </c>
    </row>
    <row r="4878" spans="1:2">
      <c r="A4878" t="s">
        <v>4862</v>
      </c>
      <c r="B4878" t="s">
        <v>4228</v>
      </c>
    </row>
    <row r="4879" spans="1:2">
      <c r="A4879" t="s">
        <v>4869</v>
      </c>
      <c r="B4879" t="s">
        <v>4870</v>
      </c>
    </row>
    <row r="4880" spans="1:2">
      <c r="A4880" t="s">
        <v>3544</v>
      </c>
      <c r="B4880" t="s">
        <v>3545</v>
      </c>
    </row>
    <row r="4881" spans="1:2">
      <c r="A4881" t="s">
        <v>4179</v>
      </c>
      <c r="B4881" t="s">
        <v>3545</v>
      </c>
    </row>
    <row r="4882" spans="1:2">
      <c r="A4882" t="s">
        <v>4857</v>
      </c>
      <c r="B4882" t="s">
        <v>3545</v>
      </c>
    </row>
    <row r="4883" spans="1:2">
      <c r="A4883" t="s">
        <v>5558</v>
      </c>
      <c r="B4883" t="s">
        <v>5559</v>
      </c>
    </row>
    <row r="4884" spans="1:2">
      <c r="A4884" t="s">
        <v>5323</v>
      </c>
      <c r="B4884" t="s">
        <v>5324</v>
      </c>
    </row>
    <row r="4885" spans="1:2">
      <c r="A4885" t="s">
        <v>3542</v>
      </c>
      <c r="B4885" t="s">
        <v>3543</v>
      </c>
    </row>
    <row r="4886" spans="1:2">
      <c r="A4886" t="s">
        <v>9507</v>
      </c>
      <c r="B4886" t="s">
        <v>9508</v>
      </c>
    </row>
    <row r="4887" spans="1:2">
      <c r="A4887" t="s">
        <v>6609</v>
      </c>
      <c r="B4887" t="s">
        <v>6610</v>
      </c>
    </row>
    <row r="4888" spans="1:2">
      <c r="A4888" t="s">
        <v>9528</v>
      </c>
      <c r="B4888" t="s">
        <v>9529</v>
      </c>
    </row>
    <row r="4889" spans="1:2">
      <c r="A4889" t="s">
        <v>9528</v>
      </c>
      <c r="B4889" t="s">
        <v>9529</v>
      </c>
    </row>
    <row r="4890" spans="1:2">
      <c r="A4890" t="s">
        <v>4770</v>
      </c>
      <c r="B4890" t="s">
        <v>4771</v>
      </c>
    </row>
    <row r="4891" spans="1:2">
      <c r="A4891" t="s">
        <v>10734</v>
      </c>
      <c r="B4891" t="s">
        <v>10735</v>
      </c>
    </row>
    <row r="4892" spans="1:2">
      <c r="A4892" t="s">
        <v>5164</v>
      </c>
      <c r="B4892" t="s">
        <v>5165</v>
      </c>
    </row>
    <row r="4893" spans="1:2">
      <c r="A4893" t="s">
        <v>4805</v>
      </c>
      <c r="B4893" t="s">
        <v>4806</v>
      </c>
    </row>
    <row r="4894" spans="1:2">
      <c r="A4894" t="s">
        <v>3520</v>
      </c>
      <c r="B4894" t="s">
        <v>3521</v>
      </c>
    </row>
    <row r="4895" spans="1:2">
      <c r="A4895" t="s">
        <v>5150</v>
      </c>
      <c r="B4895" t="s">
        <v>5151</v>
      </c>
    </row>
    <row r="4896" spans="1:2">
      <c r="A4896" t="s">
        <v>5200</v>
      </c>
      <c r="B4896" t="s">
        <v>5201</v>
      </c>
    </row>
    <row r="4897" spans="1:2">
      <c r="A4897" t="s">
        <v>5329</v>
      </c>
      <c r="B4897" t="s">
        <v>5330</v>
      </c>
    </row>
    <row r="4898" spans="1:2">
      <c r="A4898" t="s">
        <v>4858</v>
      </c>
      <c r="B4898" t="s">
        <v>4859</v>
      </c>
    </row>
    <row r="4899" spans="1:2">
      <c r="A4899" t="s">
        <v>4860</v>
      </c>
      <c r="B4899" t="s">
        <v>4861</v>
      </c>
    </row>
    <row r="4900" spans="1:2">
      <c r="A4900" t="s">
        <v>4867</v>
      </c>
      <c r="B4900" t="s">
        <v>4868</v>
      </c>
    </row>
    <row r="4901" spans="1:2">
      <c r="A4901" t="s">
        <v>4865</v>
      </c>
      <c r="B4901" t="s">
        <v>4866</v>
      </c>
    </row>
    <row r="4902" spans="1:2">
      <c r="A4902" t="s">
        <v>4229</v>
      </c>
      <c r="B4902" t="s">
        <v>1954</v>
      </c>
    </row>
    <row r="4903" spans="1:2">
      <c r="A4903" t="s">
        <v>4853</v>
      </c>
      <c r="B4903" t="s">
        <v>4854</v>
      </c>
    </row>
    <row r="4904" spans="1:2">
      <c r="A4904" t="s">
        <v>12015</v>
      </c>
      <c r="B4904" t="s">
        <v>12016</v>
      </c>
    </row>
    <row r="4905" spans="1:2">
      <c r="A4905" t="s">
        <v>4829</v>
      </c>
      <c r="B4905" t="s">
        <v>4830</v>
      </c>
    </row>
    <row r="4906" spans="1:2">
      <c r="A4906" t="s">
        <v>5877</v>
      </c>
      <c r="B4906" t="s">
        <v>5878</v>
      </c>
    </row>
    <row r="4907" spans="1:2">
      <c r="A4907" t="s">
        <v>12247</v>
      </c>
      <c r="B4907" t="s">
        <v>12248</v>
      </c>
    </row>
    <row r="4908" spans="1:2">
      <c r="A4908" t="s">
        <v>11980</v>
      </c>
      <c r="B4908" t="s">
        <v>11981</v>
      </c>
    </row>
    <row r="4909" spans="1:2">
      <c r="A4909" t="s">
        <v>10425</v>
      </c>
      <c r="B4909" t="s">
        <v>10426</v>
      </c>
    </row>
    <row r="4910" spans="1:2">
      <c r="A4910" t="s">
        <v>10425</v>
      </c>
      <c r="B4910" t="s">
        <v>10426</v>
      </c>
    </row>
    <row r="4911" spans="1:2">
      <c r="A4911" t="s">
        <v>11194</v>
      </c>
      <c r="B4911" t="s">
        <v>11196</v>
      </c>
    </row>
    <row r="4912" spans="1:2">
      <c r="A4912" t="s">
        <v>11194</v>
      </c>
      <c r="B4912" t="s">
        <v>11195</v>
      </c>
    </row>
    <row r="4913" spans="1:2">
      <c r="A4913" t="s">
        <v>9794</v>
      </c>
      <c r="B4913" t="s">
        <v>9795</v>
      </c>
    </row>
    <row r="4914" spans="1:2">
      <c r="A4914" t="s">
        <v>7305</v>
      </c>
      <c r="B4914" t="s">
        <v>7306</v>
      </c>
    </row>
    <row r="4915" spans="1:2">
      <c r="A4915" t="s">
        <v>3377</v>
      </c>
      <c r="B4915" t="s">
        <v>3378</v>
      </c>
    </row>
    <row r="4916" spans="1:2">
      <c r="A4916" t="s">
        <v>3377</v>
      </c>
      <c r="B4916" t="s">
        <v>3378</v>
      </c>
    </row>
    <row r="4917" spans="1:2">
      <c r="A4917" t="s">
        <v>4318</v>
      </c>
      <c r="B4917" t="s">
        <v>4319</v>
      </c>
    </row>
    <row r="4918" spans="1:2">
      <c r="A4918" t="s">
        <v>5843</v>
      </c>
      <c r="B4918" t="s">
        <v>5844</v>
      </c>
    </row>
    <row r="4919" spans="1:2">
      <c r="A4919" t="s">
        <v>4424</v>
      </c>
      <c r="B4919" t="s">
        <v>4425</v>
      </c>
    </row>
    <row r="4920" spans="1:2">
      <c r="A4920" t="s">
        <v>4424</v>
      </c>
      <c r="B4920" t="s">
        <v>4425</v>
      </c>
    </row>
    <row r="4921" spans="1:2">
      <c r="A4921" t="s">
        <v>4607</v>
      </c>
      <c r="B4921" t="s">
        <v>4608</v>
      </c>
    </row>
    <row r="4922" spans="1:2">
      <c r="A4922" t="s">
        <v>7319</v>
      </c>
      <c r="B4922" t="s">
        <v>7320</v>
      </c>
    </row>
    <row r="4923" spans="1:2">
      <c r="A4923" t="s">
        <v>5675</v>
      </c>
      <c r="B4923" t="s">
        <v>5676</v>
      </c>
    </row>
    <row r="4924" spans="1:2">
      <c r="A4924" t="s">
        <v>5675</v>
      </c>
      <c r="B4924" t="s">
        <v>5677</v>
      </c>
    </row>
    <row r="4925" spans="1:2">
      <c r="A4925" t="s">
        <v>3847</v>
      </c>
      <c r="B4925" t="s">
        <v>3848</v>
      </c>
    </row>
    <row r="4926" spans="1:2">
      <c r="A4926" t="s">
        <v>10825</v>
      </c>
      <c r="B4926" t="s">
        <v>10826</v>
      </c>
    </row>
    <row r="4927" spans="1:2">
      <c r="A4927" t="s">
        <v>12304</v>
      </c>
      <c r="B4927" t="s">
        <v>12305</v>
      </c>
    </row>
    <row r="4928" spans="1:2">
      <c r="A4928" t="s">
        <v>13388</v>
      </c>
      <c r="B4928" t="s">
        <v>13389</v>
      </c>
    </row>
    <row r="4929" spans="1:2">
      <c r="A4929" t="s">
        <v>13388</v>
      </c>
      <c r="B4929" t="s">
        <v>13389</v>
      </c>
    </row>
    <row r="4930" spans="1:2">
      <c r="A4930" t="s">
        <v>8518</v>
      </c>
      <c r="B4930" t="s">
        <v>8519</v>
      </c>
    </row>
    <row r="4931" spans="1:2">
      <c r="A4931" t="s">
        <v>4609</v>
      </c>
      <c r="B4931" t="s">
        <v>4610</v>
      </c>
    </row>
    <row r="4932" spans="1:2">
      <c r="A4932" t="s">
        <v>8027</v>
      </c>
      <c r="B4932" t="s">
        <v>8028</v>
      </c>
    </row>
    <row r="4933" spans="1:2">
      <c r="A4933" t="s">
        <v>9560</v>
      </c>
      <c r="B4933" t="s">
        <v>9561</v>
      </c>
    </row>
    <row r="4934" spans="1:2">
      <c r="A4934" t="s">
        <v>12147</v>
      </c>
      <c r="B4934" t="s">
        <v>12148</v>
      </c>
    </row>
    <row r="4935" spans="1:2">
      <c r="A4935" t="s">
        <v>9034</v>
      </c>
      <c r="B4935" t="s">
        <v>9035</v>
      </c>
    </row>
    <row r="4936" spans="1:2">
      <c r="A4936" t="s">
        <v>5785</v>
      </c>
      <c r="B4936" t="s">
        <v>5786</v>
      </c>
    </row>
    <row r="4937" spans="1:2">
      <c r="A4937" t="s">
        <v>7253</v>
      </c>
      <c r="B4937" t="s">
        <v>7254</v>
      </c>
    </row>
    <row r="4938" spans="1:2">
      <c r="A4938" t="s">
        <v>8113</v>
      </c>
      <c r="B4938" t="s">
        <v>8114</v>
      </c>
    </row>
    <row r="4939" spans="1:2">
      <c r="A4939" t="s">
        <v>4581</v>
      </c>
      <c r="B4939" t="s">
        <v>4582</v>
      </c>
    </row>
    <row r="4940" spans="1:2">
      <c r="A4940" t="s">
        <v>8107</v>
      </c>
      <c r="B4940" t="s">
        <v>8108</v>
      </c>
    </row>
    <row r="4941" spans="1:2">
      <c r="A4941" t="s">
        <v>5096</v>
      </c>
      <c r="B4941" t="s">
        <v>5097</v>
      </c>
    </row>
    <row r="4942" spans="1:2">
      <c r="A4942" t="s">
        <v>4537</v>
      </c>
      <c r="B4942" t="s">
        <v>4538</v>
      </c>
    </row>
    <row r="4943" spans="1:2">
      <c r="A4943" t="s">
        <v>5959</v>
      </c>
      <c r="B4943" t="s">
        <v>5960</v>
      </c>
    </row>
    <row r="4944" spans="1:2">
      <c r="A4944" t="s">
        <v>5999</v>
      </c>
      <c r="B4944" t="s">
        <v>6000</v>
      </c>
    </row>
    <row r="4945" spans="1:2">
      <c r="A4945" t="s">
        <v>10485</v>
      </c>
      <c r="B4945" t="s">
        <v>10486</v>
      </c>
    </row>
    <row r="4946" spans="1:2">
      <c r="A4946" t="s">
        <v>3697</v>
      </c>
      <c r="B4946" t="s">
        <v>3698</v>
      </c>
    </row>
    <row r="4947" spans="1:2">
      <c r="A4947" t="s">
        <v>11912</v>
      </c>
      <c r="B4947" t="s">
        <v>11913</v>
      </c>
    </row>
    <row r="4948" spans="1:2">
      <c r="A4948" t="s">
        <v>9618</v>
      </c>
      <c r="B4948" t="s">
        <v>9620</v>
      </c>
    </row>
    <row r="4949" spans="1:2">
      <c r="A4949" t="s">
        <v>8764</v>
      </c>
      <c r="B4949" t="s">
        <v>8765</v>
      </c>
    </row>
    <row r="4950" spans="1:2">
      <c r="A4950" t="s">
        <v>6273</v>
      </c>
      <c r="B4950" t="s">
        <v>6274</v>
      </c>
    </row>
    <row r="4951" spans="1:2">
      <c r="A4951" t="s">
        <v>9283</v>
      </c>
      <c r="B4951" t="s">
        <v>9284</v>
      </c>
    </row>
    <row r="4952" spans="1:2">
      <c r="A4952" t="s">
        <v>5548</v>
      </c>
      <c r="B4952" t="s">
        <v>5549</v>
      </c>
    </row>
    <row r="4953" spans="1:2">
      <c r="A4953" t="s">
        <v>5746</v>
      </c>
      <c r="B4953" t="s">
        <v>5747</v>
      </c>
    </row>
    <row r="4954" spans="1:2">
      <c r="A4954" t="s">
        <v>5834</v>
      </c>
      <c r="B4954" t="s">
        <v>5835</v>
      </c>
    </row>
    <row r="4955" spans="1:2">
      <c r="A4955" t="s">
        <v>5754</v>
      </c>
      <c r="B4955" t="s">
        <v>5755</v>
      </c>
    </row>
    <row r="4956" spans="1:2">
      <c r="A4956" t="s">
        <v>8576</v>
      </c>
      <c r="B4956" t="s">
        <v>8577</v>
      </c>
    </row>
    <row r="4957" spans="1:2">
      <c r="A4957" t="s">
        <v>7940</v>
      </c>
      <c r="B4957" t="s">
        <v>7941</v>
      </c>
    </row>
    <row r="4958" spans="1:2">
      <c r="A4958" t="s">
        <v>3643</v>
      </c>
      <c r="B4958" t="s">
        <v>3644</v>
      </c>
    </row>
    <row r="4959" spans="1:2">
      <c r="A4959" t="s">
        <v>3708</v>
      </c>
      <c r="B4959" t="s">
        <v>3644</v>
      </c>
    </row>
    <row r="4960" spans="1:2">
      <c r="A4960" t="s">
        <v>9786</v>
      </c>
      <c r="B4960" t="s">
        <v>9787</v>
      </c>
    </row>
    <row r="4961" spans="1:2">
      <c r="A4961" t="s">
        <v>9363</v>
      </c>
      <c r="B4961" t="s">
        <v>9364</v>
      </c>
    </row>
    <row r="4962" spans="1:2">
      <c r="A4962" t="s">
        <v>4360</v>
      </c>
      <c r="B4962" t="s">
        <v>4361</v>
      </c>
    </row>
    <row r="4963" spans="1:2">
      <c r="A4963" t="s">
        <v>11484</v>
      </c>
      <c r="B4963" t="s">
        <v>11485</v>
      </c>
    </row>
    <row r="4964" spans="1:2">
      <c r="A4964" t="s">
        <v>12825</v>
      </c>
      <c r="B4964" t="s">
        <v>12826</v>
      </c>
    </row>
    <row r="4965" spans="1:2">
      <c r="A4965" t="s">
        <v>11686</v>
      </c>
      <c r="B4965" t="s">
        <v>11687</v>
      </c>
    </row>
    <row r="4966" spans="1:2">
      <c r="A4966" t="s">
        <v>5447</v>
      </c>
      <c r="B4966" t="s">
        <v>5448</v>
      </c>
    </row>
    <row r="4967" spans="1:2">
      <c r="A4967" t="s">
        <v>5027</v>
      </c>
      <c r="B4967" t="s">
        <v>5028</v>
      </c>
    </row>
    <row r="4968" spans="1:2">
      <c r="A4968" t="s">
        <v>3663</v>
      </c>
      <c r="B4968" t="s">
        <v>3664</v>
      </c>
    </row>
    <row r="4969" spans="1:2">
      <c r="A4969" t="s">
        <v>7164</v>
      </c>
      <c r="B4969" t="s">
        <v>7165</v>
      </c>
    </row>
    <row r="4970" spans="1:2">
      <c r="A4970" t="s">
        <v>11750</v>
      </c>
      <c r="B4970" t="s">
        <v>11751</v>
      </c>
    </row>
    <row r="4971" spans="1:2">
      <c r="A4971" t="s">
        <v>11324</v>
      </c>
      <c r="B4971" t="s">
        <v>11327</v>
      </c>
    </row>
    <row r="4972" spans="1:2">
      <c r="A4972" t="s">
        <v>11732</v>
      </c>
      <c r="B4972" t="s">
        <v>11733</v>
      </c>
    </row>
    <row r="4973" spans="1:2">
      <c r="A4973" t="s">
        <v>11351</v>
      </c>
      <c r="B4973" t="s">
        <v>11353</v>
      </c>
    </row>
    <row r="4974" spans="1:2">
      <c r="A4974" t="s">
        <v>4028</v>
      </c>
      <c r="B4974" t="s">
        <v>4029</v>
      </c>
    </row>
    <row r="4975" spans="1:2">
      <c r="A4975" t="s">
        <v>11836</v>
      </c>
      <c r="B4975" t="s">
        <v>11837</v>
      </c>
    </row>
    <row r="4976" spans="1:2">
      <c r="A4976" t="s">
        <v>11734</v>
      </c>
      <c r="B4976" t="s">
        <v>11735</v>
      </c>
    </row>
    <row r="4977" spans="1:2">
      <c r="A4977" t="s">
        <v>11582</v>
      </c>
      <c r="B4977" t="s">
        <v>11583</v>
      </c>
    </row>
    <row r="4978" spans="1:2">
      <c r="A4978" t="s">
        <v>11544</v>
      </c>
      <c r="B4978" t="s">
        <v>11545</v>
      </c>
    </row>
    <row r="4979" spans="1:2">
      <c r="A4979" t="s">
        <v>7937</v>
      </c>
      <c r="B4979" t="s">
        <v>14247</v>
      </c>
    </row>
    <row r="4980" spans="1:2">
      <c r="A4980" t="s">
        <v>12852</v>
      </c>
      <c r="B4980" t="s">
        <v>12853</v>
      </c>
    </row>
    <row r="4981" spans="1:2">
      <c r="A4981" t="s">
        <v>4242</v>
      </c>
      <c r="B4981" t="s">
        <v>4243</v>
      </c>
    </row>
    <row r="4982" spans="1:2">
      <c r="A4982" t="s">
        <v>11905</v>
      </c>
      <c r="B4982" t="s">
        <v>11906</v>
      </c>
    </row>
    <row r="4983" spans="1:2">
      <c r="A4983" t="s">
        <v>5718</v>
      </c>
      <c r="B4983" t="s">
        <v>5719</v>
      </c>
    </row>
    <row r="4984" spans="1:2">
      <c r="A4984" t="s">
        <v>3703</v>
      </c>
      <c r="B4984" t="s">
        <v>3704</v>
      </c>
    </row>
    <row r="4985" spans="1:2">
      <c r="A4985" t="s">
        <v>10059</v>
      </c>
      <c r="B4985" t="s">
        <v>10060</v>
      </c>
    </row>
    <row r="4986" spans="1:2">
      <c r="A4986" t="s">
        <v>5228</v>
      </c>
      <c r="B4986" t="s">
        <v>5229</v>
      </c>
    </row>
    <row r="4987" spans="1:2">
      <c r="A4987" t="s">
        <v>8810</v>
      </c>
      <c r="B4987" t="s">
        <v>8811</v>
      </c>
    </row>
    <row r="4988" spans="1:2">
      <c r="A4988" t="s">
        <v>10716</v>
      </c>
      <c r="B4988" t="s">
        <v>10717</v>
      </c>
    </row>
    <row r="4989" spans="1:2">
      <c r="A4989" t="s">
        <v>12782</v>
      </c>
      <c r="B4989" t="s">
        <v>12783</v>
      </c>
    </row>
    <row r="4990" spans="1:2">
      <c r="A4990" t="s">
        <v>11197</v>
      </c>
      <c r="B4990" t="s">
        <v>11199</v>
      </c>
    </row>
    <row r="4991" spans="1:2">
      <c r="A4991" t="s">
        <v>11197</v>
      </c>
      <c r="B4991" t="s">
        <v>11198</v>
      </c>
    </row>
    <row r="4992" spans="1:2">
      <c r="A4992" t="s">
        <v>10952</v>
      </c>
      <c r="B4992" t="s">
        <v>10953</v>
      </c>
    </row>
    <row r="4993" spans="1:2">
      <c r="A4993" t="s">
        <v>10942</v>
      </c>
      <c r="B4993" t="s">
        <v>10943</v>
      </c>
    </row>
    <row r="4994" spans="1:2">
      <c r="A4994" t="s">
        <v>7978</v>
      </c>
      <c r="B4994" t="s">
        <v>7980</v>
      </c>
    </row>
    <row r="4995" spans="1:2">
      <c r="A4995" t="s">
        <v>7978</v>
      </c>
      <c r="B4995" t="s">
        <v>7979</v>
      </c>
    </row>
    <row r="4996" spans="1:2">
      <c r="A4996" t="s">
        <v>5577</v>
      </c>
      <c r="B4996" t="s">
        <v>5578</v>
      </c>
    </row>
    <row r="4997" spans="1:2">
      <c r="A4997" t="s">
        <v>11832</v>
      </c>
      <c r="B4997" t="s">
        <v>11833</v>
      </c>
    </row>
    <row r="4998" spans="1:2">
      <c r="A4998" t="s">
        <v>11628</v>
      </c>
      <c r="B4998" t="s">
        <v>11629</v>
      </c>
    </row>
    <row r="4999" spans="1:2">
      <c r="A4999" t="s">
        <v>12397</v>
      </c>
      <c r="B4999" t="s">
        <v>12398</v>
      </c>
    </row>
    <row r="5000" spans="1:2">
      <c r="A5000" t="s">
        <v>4708</v>
      </c>
      <c r="B5000" t="s">
        <v>4709</v>
      </c>
    </row>
    <row r="5001" spans="1:2">
      <c r="A5001" t="s">
        <v>11947</v>
      </c>
      <c r="B5001" t="s">
        <v>11948</v>
      </c>
    </row>
    <row r="5002" spans="1:2">
      <c r="A5002" t="s">
        <v>11960</v>
      </c>
      <c r="B5002" t="s">
        <v>11961</v>
      </c>
    </row>
    <row r="5003" spans="1:2">
      <c r="A5003" t="s">
        <v>13442</v>
      </c>
      <c r="B5003" t="s">
        <v>13443</v>
      </c>
    </row>
    <row r="5004" spans="1:2">
      <c r="A5004" t="s">
        <v>10178</v>
      </c>
      <c r="B5004" t="s">
        <v>10179</v>
      </c>
    </row>
    <row r="5005" spans="1:2">
      <c r="A5005" t="s">
        <v>10182</v>
      </c>
      <c r="B5005" t="s">
        <v>10183</v>
      </c>
    </row>
    <row r="5006" spans="1:2">
      <c r="A5006" t="s">
        <v>11364</v>
      </c>
      <c r="B5006" t="s">
        <v>11366</v>
      </c>
    </row>
    <row r="5007" spans="1:2">
      <c r="A5007" t="s">
        <v>10671</v>
      </c>
      <c r="B5007" t="s">
        <v>10673</v>
      </c>
    </row>
    <row r="5008" spans="1:2">
      <c r="A5008" t="s">
        <v>5408</v>
      </c>
      <c r="B5008" t="s">
        <v>5409</v>
      </c>
    </row>
    <row r="5009" spans="1:2">
      <c r="A5009" t="s">
        <v>9310</v>
      </c>
      <c r="B5009" t="s">
        <v>9311</v>
      </c>
    </row>
    <row r="5010" spans="1:2">
      <c r="A5010" t="s">
        <v>4700</v>
      </c>
      <c r="B5010" t="s">
        <v>1914</v>
      </c>
    </row>
    <row r="5011" spans="1:2">
      <c r="A5011" t="s">
        <v>4697</v>
      </c>
      <c r="B5011" t="s">
        <v>4698</v>
      </c>
    </row>
    <row r="5012" spans="1:2">
      <c r="A5012" t="s">
        <v>4681</v>
      </c>
      <c r="B5012" t="s">
        <v>4682</v>
      </c>
    </row>
    <row r="5013" spans="1:2">
      <c r="A5013" t="s">
        <v>12123</v>
      </c>
      <c r="B5013" t="s">
        <v>12124</v>
      </c>
    </row>
    <row r="5014" spans="1:2">
      <c r="A5014" t="s">
        <v>12099</v>
      </c>
      <c r="B5014" t="s">
        <v>12100</v>
      </c>
    </row>
    <row r="5015" spans="1:2">
      <c r="A5015" t="s">
        <v>3821</v>
      </c>
      <c r="B5015" t="s">
        <v>3822</v>
      </c>
    </row>
    <row r="5016" spans="1:2">
      <c r="A5016" t="s">
        <v>11359</v>
      </c>
      <c r="B5016" t="s">
        <v>11361</v>
      </c>
    </row>
    <row r="5017" spans="1:2">
      <c r="A5017" t="s">
        <v>9644</v>
      </c>
      <c r="B5017" t="s">
        <v>9646</v>
      </c>
    </row>
    <row r="5018" spans="1:2">
      <c r="A5018" t="s">
        <v>14148</v>
      </c>
      <c r="B5018" t="s">
        <v>12982</v>
      </c>
    </row>
    <row r="5019" spans="1:2">
      <c r="A5019" t="s">
        <v>13362</v>
      </c>
      <c r="B5019" t="s">
        <v>13363</v>
      </c>
    </row>
    <row r="5020" spans="1:2">
      <c r="A5020" t="s">
        <v>13362</v>
      </c>
      <c r="B5020" t="s">
        <v>13363</v>
      </c>
    </row>
    <row r="5021" spans="1:2">
      <c r="A5021" t="s">
        <v>6189</v>
      </c>
      <c r="B5021" t="s">
        <v>6190</v>
      </c>
    </row>
    <row r="5022" spans="1:2">
      <c r="A5022" t="s">
        <v>3794</v>
      </c>
      <c r="B5022" t="s">
        <v>3795</v>
      </c>
    </row>
    <row r="5023" spans="1:2">
      <c r="A5023" t="s">
        <v>6005</v>
      </c>
      <c r="B5023" t="s">
        <v>6006</v>
      </c>
    </row>
    <row r="5024" spans="1:2">
      <c r="A5024" t="s">
        <v>11382</v>
      </c>
      <c r="B5024" t="s">
        <v>11383</v>
      </c>
    </row>
    <row r="5025" spans="1:2">
      <c r="A5025" t="s">
        <v>6412</v>
      </c>
      <c r="B5025" t="s">
        <v>6413</v>
      </c>
    </row>
    <row r="5026" spans="1:2">
      <c r="A5026" t="s">
        <v>7589</v>
      </c>
      <c r="B5026" t="s">
        <v>7590</v>
      </c>
    </row>
    <row r="5027" spans="1:2">
      <c r="A5027" t="s">
        <v>5447</v>
      </c>
      <c r="B5027" t="s">
        <v>5449</v>
      </c>
    </row>
    <row r="5028" spans="1:2">
      <c r="A5028" t="s">
        <v>7578</v>
      </c>
      <c r="B5028" t="s">
        <v>7579</v>
      </c>
    </row>
    <row r="5029" spans="1:2">
      <c r="A5029" t="s">
        <v>12714</v>
      </c>
      <c r="B5029" t="s">
        <v>12715</v>
      </c>
    </row>
    <row r="5030" spans="1:2">
      <c r="A5030" t="s">
        <v>12070</v>
      </c>
      <c r="B5030" t="s">
        <v>12071</v>
      </c>
    </row>
    <row r="5031" spans="1:2">
      <c r="A5031" t="s">
        <v>12070</v>
      </c>
      <c r="B5031" t="s">
        <v>12071</v>
      </c>
    </row>
    <row r="5032" spans="1:2">
      <c r="A5032" t="s">
        <v>7570</v>
      </c>
      <c r="B5032" t="s">
        <v>7572</v>
      </c>
    </row>
    <row r="5033" spans="1:2">
      <c r="A5033" t="s">
        <v>3441</v>
      </c>
      <c r="B5033" t="s">
        <v>3442</v>
      </c>
    </row>
    <row r="5034" spans="1:2">
      <c r="A5034" t="s">
        <v>6388</v>
      </c>
      <c r="B5034" t="s">
        <v>6389</v>
      </c>
    </row>
    <row r="5035" spans="1:2">
      <c r="A5035" t="s">
        <v>4048</v>
      </c>
      <c r="B5035" t="s">
        <v>4049</v>
      </c>
    </row>
    <row r="5036" spans="1:2">
      <c r="A5036" t="s">
        <v>7970</v>
      </c>
      <c r="B5036" t="s">
        <v>7973</v>
      </c>
    </row>
    <row r="5037" spans="1:2">
      <c r="A5037" t="s">
        <v>12271</v>
      </c>
      <c r="B5037" t="s">
        <v>12272</v>
      </c>
    </row>
    <row r="5038" spans="1:2">
      <c r="A5038" t="s">
        <v>8384</v>
      </c>
      <c r="B5038" t="s">
        <v>8385</v>
      </c>
    </row>
    <row r="5039" spans="1:2">
      <c r="A5039" t="s">
        <v>8310</v>
      </c>
      <c r="B5039" t="s">
        <v>8311</v>
      </c>
    </row>
    <row r="5040" spans="1:2">
      <c r="A5040" t="s">
        <v>8320</v>
      </c>
      <c r="B5040" t="s">
        <v>8321</v>
      </c>
    </row>
    <row r="5041" spans="1:2">
      <c r="A5041" t="s">
        <v>7719</v>
      </c>
      <c r="B5041" t="s">
        <v>7720</v>
      </c>
    </row>
    <row r="5042" spans="1:2">
      <c r="A5042" t="s">
        <v>6749</v>
      </c>
      <c r="B5042" t="s">
        <v>6750</v>
      </c>
    </row>
    <row r="5043" spans="1:2">
      <c r="A5043" t="s">
        <v>10902</v>
      </c>
      <c r="B5043" t="s">
        <v>10903</v>
      </c>
    </row>
    <row r="5044" spans="1:2">
      <c r="A5044" t="s">
        <v>4690</v>
      </c>
      <c r="B5044" t="s">
        <v>1936</v>
      </c>
    </row>
    <row r="5045" spans="1:2">
      <c r="A5045" t="s">
        <v>7285</v>
      </c>
      <c r="B5045" t="s">
        <v>7286</v>
      </c>
    </row>
    <row r="5046" spans="1:2">
      <c r="A5046" t="s">
        <v>6785</v>
      </c>
      <c r="B5046" t="s">
        <v>6786</v>
      </c>
    </row>
    <row r="5047" spans="1:2">
      <c r="A5047" t="s">
        <v>6787</v>
      </c>
      <c r="B5047" t="s">
        <v>6789</v>
      </c>
    </row>
    <row r="5048" spans="1:2">
      <c r="A5048" t="s">
        <v>5309</v>
      </c>
      <c r="B5048" t="s">
        <v>5310</v>
      </c>
    </row>
    <row r="5049" spans="1:2">
      <c r="A5049" t="s">
        <v>12385</v>
      </c>
      <c r="B5049" t="s">
        <v>12386</v>
      </c>
    </row>
    <row r="5050" spans="1:2">
      <c r="A5050" t="s">
        <v>8886</v>
      </c>
      <c r="B5050" t="s">
        <v>8887</v>
      </c>
    </row>
    <row r="5051" spans="1:2">
      <c r="A5051" t="s">
        <v>8782</v>
      </c>
      <c r="B5051" t="s">
        <v>8783</v>
      </c>
    </row>
    <row r="5052" spans="1:2">
      <c r="A5052" t="s">
        <v>7796</v>
      </c>
      <c r="B5052" t="s">
        <v>7797</v>
      </c>
    </row>
    <row r="5053" spans="1:2">
      <c r="A5053" t="s">
        <v>7796</v>
      </c>
      <c r="B5053" t="s">
        <v>7798</v>
      </c>
    </row>
    <row r="5054" spans="1:2">
      <c r="A5054" t="s">
        <v>7399</v>
      </c>
      <c r="B5054" t="s">
        <v>7400</v>
      </c>
    </row>
    <row r="5055" spans="1:2">
      <c r="A5055" t="s">
        <v>7589</v>
      </c>
      <c r="B5055" t="s">
        <v>7591</v>
      </c>
    </row>
    <row r="5056" spans="1:2">
      <c r="A5056" t="s">
        <v>13376</v>
      </c>
      <c r="B5056" t="s">
        <v>13377</v>
      </c>
    </row>
    <row r="5057" spans="1:2">
      <c r="A5057" t="s">
        <v>9451</v>
      </c>
      <c r="B5057" t="s">
        <v>9452</v>
      </c>
    </row>
    <row r="5058" spans="1:2">
      <c r="A5058" t="s">
        <v>9451</v>
      </c>
      <c r="B5058" t="s">
        <v>9452</v>
      </c>
    </row>
    <row r="5059" spans="1:2">
      <c r="A5059" t="s">
        <v>6475</v>
      </c>
      <c r="B5059" t="s">
        <v>6476</v>
      </c>
    </row>
    <row r="5060" spans="1:2">
      <c r="A5060" t="s">
        <v>8520</v>
      </c>
      <c r="B5060" t="s">
        <v>8521</v>
      </c>
    </row>
    <row r="5061" spans="1:2">
      <c r="A5061" t="s">
        <v>12455</v>
      </c>
      <c r="B5061" t="s">
        <v>12456</v>
      </c>
    </row>
    <row r="5062" spans="1:2">
      <c r="A5062" t="s">
        <v>9289</v>
      </c>
      <c r="B5062" t="s">
        <v>9290</v>
      </c>
    </row>
    <row r="5063" spans="1:2">
      <c r="A5063" t="s">
        <v>10493</v>
      </c>
      <c r="B5063" t="s">
        <v>10495</v>
      </c>
    </row>
    <row r="5064" spans="1:2">
      <c r="A5064" t="s">
        <v>7117</v>
      </c>
      <c r="B5064" t="s">
        <v>3314</v>
      </c>
    </row>
    <row r="5065" spans="1:2">
      <c r="A5065" t="s">
        <v>12081</v>
      </c>
      <c r="B5065" t="s">
        <v>12082</v>
      </c>
    </row>
    <row r="5066" spans="1:2">
      <c r="A5066" t="s">
        <v>12081</v>
      </c>
      <c r="B5066" t="s">
        <v>12083</v>
      </c>
    </row>
    <row r="5067" spans="1:2">
      <c r="A5067" t="s">
        <v>8386</v>
      </c>
      <c r="B5067" t="s">
        <v>8387</v>
      </c>
    </row>
    <row r="5068" spans="1:2">
      <c r="A5068" t="s">
        <v>10427</v>
      </c>
      <c r="B5068" t="s">
        <v>10428</v>
      </c>
    </row>
    <row r="5069" spans="1:2">
      <c r="A5069" t="s">
        <v>10590</v>
      </c>
      <c r="B5069" t="s">
        <v>10591</v>
      </c>
    </row>
    <row r="5070" spans="1:2">
      <c r="A5070" t="s">
        <v>10392</v>
      </c>
      <c r="B5070" t="s">
        <v>10394</v>
      </c>
    </row>
    <row r="5071" spans="1:2">
      <c r="A5071" t="s">
        <v>10490</v>
      </c>
      <c r="B5071" t="s">
        <v>10491</v>
      </c>
    </row>
    <row r="5072" spans="1:2">
      <c r="A5072" t="s">
        <v>10381</v>
      </c>
      <c r="B5072" t="s">
        <v>10382</v>
      </c>
    </row>
    <row r="5073" spans="1:2">
      <c r="A5073" t="s">
        <v>12367</v>
      </c>
      <c r="B5073" t="s">
        <v>12368</v>
      </c>
    </row>
    <row r="5074" spans="1:2">
      <c r="A5074" t="s">
        <v>4054</v>
      </c>
      <c r="B5074" t="s">
        <v>4055</v>
      </c>
    </row>
    <row r="5075" spans="1:2">
      <c r="A5075" t="s">
        <v>8388</v>
      </c>
      <c r="B5075" t="s">
        <v>8389</v>
      </c>
    </row>
    <row r="5076" spans="1:2">
      <c r="A5076" t="s">
        <v>7578</v>
      </c>
      <c r="B5076" t="s">
        <v>7580</v>
      </c>
    </row>
    <row r="5077" spans="1:2">
      <c r="A5077" t="s">
        <v>12701</v>
      </c>
      <c r="B5077" t="s">
        <v>12702</v>
      </c>
    </row>
    <row r="5078" spans="1:2">
      <c r="A5078" t="s">
        <v>9726</v>
      </c>
      <c r="B5078" t="s">
        <v>9727</v>
      </c>
    </row>
    <row r="5079" spans="1:2">
      <c r="A5079" t="s">
        <v>10606</v>
      </c>
      <c r="B5079" t="s">
        <v>10607</v>
      </c>
    </row>
    <row r="5080" spans="1:2">
      <c r="A5080" t="s">
        <v>10606</v>
      </c>
      <c r="B5080" t="s">
        <v>10607</v>
      </c>
    </row>
    <row r="5081" spans="1:2">
      <c r="A5081" t="s">
        <v>12245</v>
      </c>
      <c r="B5081" t="s">
        <v>12246</v>
      </c>
    </row>
    <row r="5082" spans="1:2">
      <c r="A5082" t="s">
        <v>8992</v>
      </c>
      <c r="B5082" t="s">
        <v>8993</v>
      </c>
    </row>
    <row r="5083" spans="1:2">
      <c r="A5083" t="s">
        <v>12674</v>
      </c>
      <c r="B5083" t="s">
        <v>12675</v>
      </c>
    </row>
    <row r="5084" spans="1:2">
      <c r="A5084" t="s">
        <v>11351</v>
      </c>
      <c r="B5084" t="s">
        <v>11352</v>
      </c>
    </row>
    <row r="5085" spans="1:2">
      <c r="A5085" t="s">
        <v>8258</v>
      </c>
      <c r="B5085" t="s">
        <v>8259</v>
      </c>
    </row>
    <row r="5086" spans="1:2">
      <c r="A5086" t="s">
        <v>12425</v>
      </c>
      <c r="B5086" t="s">
        <v>12426</v>
      </c>
    </row>
    <row r="5087" spans="1:2">
      <c r="A5087" t="s">
        <v>4192</v>
      </c>
      <c r="B5087" t="s">
        <v>4193</v>
      </c>
    </row>
    <row r="5088" spans="1:2">
      <c r="A5088" t="s">
        <v>4192</v>
      </c>
      <c r="B5088" t="s">
        <v>4193</v>
      </c>
    </row>
    <row r="5089" spans="1:2">
      <c r="A5089" t="s">
        <v>4192</v>
      </c>
      <c r="B5089" t="s">
        <v>4193</v>
      </c>
    </row>
    <row r="5090" spans="1:2">
      <c r="A5090" t="s">
        <v>9982</v>
      </c>
      <c r="B5090" t="s">
        <v>14261</v>
      </c>
    </row>
    <row r="5091" spans="1:2">
      <c r="A5091" t="s">
        <v>10001</v>
      </c>
      <c r="B5091" t="s">
        <v>14263</v>
      </c>
    </row>
    <row r="5092" spans="1:2">
      <c r="A5092" t="s">
        <v>11988</v>
      </c>
      <c r="B5092" t="s">
        <v>11989</v>
      </c>
    </row>
    <row r="5093" spans="1:2">
      <c r="A5093" t="s">
        <v>12597</v>
      </c>
      <c r="B5093" t="s">
        <v>12598</v>
      </c>
    </row>
    <row r="5094" spans="1:2">
      <c r="A5094" t="s">
        <v>10493</v>
      </c>
      <c r="B5094" t="s">
        <v>10494</v>
      </c>
    </row>
    <row r="5095" spans="1:2">
      <c r="A5095" t="s">
        <v>7297</v>
      </c>
      <c r="B5095" t="s">
        <v>7298</v>
      </c>
    </row>
    <row r="5096" spans="1:2">
      <c r="A5096" t="s">
        <v>3864</v>
      </c>
      <c r="B5096" t="s">
        <v>3865</v>
      </c>
    </row>
    <row r="5097" spans="1:2">
      <c r="A5097" t="s">
        <v>3463</v>
      </c>
      <c r="B5097" t="s">
        <v>3464</v>
      </c>
    </row>
    <row r="5098" spans="1:2">
      <c r="A5098" t="s">
        <v>13178</v>
      </c>
      <c r="B5098" t="s">
        <v>13179</v>
      </c>
    </row>
    <row r="5099" spans="1:2">
      <c r="A5099" t="s">
        <v>12497</v>
      </c>
      <c r="B5099" t="s">
        <v>12498</v>
      </c>
    </row>
    <row r="5100" spans="1:2">
      <c r="A5100" t="s">
        <v>12871</v>
      </c>
      <c r="B5100" t="s">
        <v>12872</v>
      </c>
    </row>
    <row r="5101" spans="1:2">
      <c r="A5101" t="s">
        <v>3665</v>
      </c>
      <c r="B5101" t="s">
        <v>3666</v>
      </c>
    </row>
    <row r="5102" spans="1:2">
      <c r="A5102" t="s">
        <v>8390</v>
      </c>
      <c r="B5102" t="s">
        <v>8391</v>
      </c>
    </row>
    <row r="5103" spans="1:2">
      <c r="A5103" t="s">
        <v>6743</v>
      </c>
      <c r="B5103" t="s">
        <v>6744</v>
      </c>
    </row>
    <row r="5104" spans="1:2">
      <c r="A5104" t="s">
        <v>3977</v>
      </c>
      <c r="B5104" t="s">
        <v>3978</v>
      </c>
    </row>
    <row r="5105" spans="1:2">
      <c r="A5105" t="s">
        <v>7182</v>
      </c>
      <c r="B5105" t="s">
        <v>7183</v>
      </c>
    </row>
    <row r="5106" spans="1:2">
      <c r="A5106" t="s">
        <v>12491</v>
      </c>
      <c r="B5106" t="s">
        <v>12492</v>
      </c>
    </row>
    <row r="5107" spans="1:2">
      <c r="A5107" t="s">
        <v>3721</v>
      </c>
      <c r="B5107" t="s">
        <v>3722</v>
      </c>
    </row>
    <row r="5108" spans="1:2">
      <c r="A5108" t="s">
        <v>7570</v>
      </c>
      <c r="B5108" t="s">
        <v>7571</v>
      </c>
    </row>
    <row r="5109" spans="1:2">
      <c r="A5109" t="s">
        <v>5116</v>
      </c>
      <c r="B5109" t="s">
        <v>5117</v>
      </c>
    </row>
    <row r="5110" spans="1:2">
      <c r="A5110" t="s">
        <v>11429</v>
      </c>
      <c r="B5110" t="s">
        <v>11430</v>
      </c>
    </row>
    <row r="5111" spans="1:2">
      <c r="A5111" t="s">
        <v>8878</v>
      </c>
      <c r="B5111" t="s">
        <v>8879</v>
      </c>
    </row>
    <row r="5112" spans="1:2">
      <c r="A5112" t="s">
        <v>5293</v>
      </c>
      <c r="B5112" t="s">
        <v>5294</v>
      </c>
    </row>
    <row r="5113" spans="1:2">
      <c r="A5113" t="s">
        <v>11518</v>
      </c>
      <c r="B5113" t="s">
        <v>11519</v>
      </c>
    </row>
    <row r="5114" spans="1:2">
      <c r="A5114" t="s">
        <v>11784</v>
      </c>
      <c r="B5114" t="s">
        <v>11785</v>
      </c>
    </row>
    <row r="5115" spans="1:2">
      <c r="A5115" t="s">
        <v>11838</v>
      </c>
      <c r="B5115" t="s">
        <v>11839</v>
      </c>
    </row>
    <row r="5116" spans="1:2">
      <c r="A5116" t="s">
        <v>9262</v>
      </c>
      <c r="B5116" t="s">
        <v>3044</v>
      </c>
    </row>
    <row r="5117" spans="1:2">
      <c r="A5117" t="s">
        <v>8550</v>
      </c>
      <c r="B5117" t="s">
        <v>8551</v>
      </c>
    </row>
    <row r="5118" spans="1:2">
      <c r="A5118" t="s">
        <v>8616</v>
      </c>
      <c r="B5118" t="s">
        <v>8617</v>
      </c>
    </row>
    <row r="5119" spans="1:2">
      <c r="A5119" t="s">
        <v>8392</v>
      </c>
      <c r="B5119" t="s">
        <v>8393</v>
      </c>
    </row>
    <row r="5120" spans="1:2">
      <c r="A5120" t="s">
        <v>10636</v>
      </c>
      <c r="B5120" t="s">
        <v>10637</v>
      </c>
    </row>
    <row r="5121" spans="1:2">
      <c r="A5121" t="s">
        <v>7140</v>
      </c>
      <c r="B5121" t="s">
        <v>14229</v>
      </c>
    </row>
    <row r="5122" spans="1:2">
      <c r="A5122" t="s">
        <v>9453</v>
      </c>
      <c r="B5122" t="s">
        <v>9454</v>
      </c>
    </row>
    <row r="5123" spans="1:2">
      <c r="A5123" t="s">
        <v>9453</v>
      </c>
      <c r="B5123" t="s">
        <v>9454</v>
      </c>
    </row>
    <row r="5124" spans="1:2">
      <c r="A5124" t="s">
        <v>6962</v>
      </c>
      <c r="B5124" t="s">
        <v>6963</v>
      </c>
    </row>
    <row r="5125" spans="1:2">
      <c r="A5125" t="s">
        <v>6962</v>
      </c>
      <c r="B5125" t="s">
        <v>6964</v>
      </c>
    </row>
    <row r="5126" spans="1:2">
      <c r="A5126" t="s">
        <v>4088</v>
      </c>
      <c r="B5126" t="s">
        <v>4089</v>
      </c>
    </row>
    <row r="5127" spans="1:2">
      <c r="A5127" t="s">
        <v>6191</v>
      </c>
      <c r="B5127" t="s">
        <v>6192</v>
      </c>
    </row>
    <row r="5128" spans="1:2">
      <c r="A5128" t="s">
        <v>11782</v>
      </c>
      <c r="B5128" t="s">
        <v>11783</v>
      </c>
    </row>
    <row r="5129" spans="1:2">
      <c r="A5129" t="s">
        <v>11630</v>
      </c>
      <c r="B5129" t="s">
        <v>11631</v>
      </c>
    </row>
    <row r="5130" spans="1:2">
      <c r="A5130" t="s">
        <v>11632</v>
      </c>
      <c r="B5130" t="s">
        <v>11633</v>
      </c>
    </row>
    <row r="5131" spans="1:2">
      <c r="A5131" t="s">
        <v>11840</v>
      </c>
      <c r="B5131" t="s">
        <v>11841</v>
      </c>
    </row>
    <row r="5132" spans="1:2">
      <c r="A5132" t="s">
        <v>11754</v>
      </c>
      <c r="B5132" t="s">
        <v>11755</v>
      </c>
    </row>
    <row r="5133" spans="1:2">
      <c r="A5133" t="s">
        <v>11690</v>
      </c>
      <c r="B5133" t="s">
        <v>11691</v>
      </c>
    </row>
    <row r="5134" spans="1:2">
      <c r="A5134" t="s">
        <v>11864</v>
      </c>
      <c r="B5134" t="s">
        <v>11865</v>
      </c>
    </row>
    <row r="5135" spans="1:2">
      <c r="A5135" t="s">
        <v>8522</v>
      </c>
      <c r="B5135" t="s">
        <v>8523</v>
      </c>
    </row>
    <row r="5136" spans="1:2">
      <c r="A5136" t="s">
        <v>11004</v>
      </c>
      <c r="B5136" t="s">
        <v>11005</v>
      </c>
    </row>
    <row r="5137" spans="1:2">
      <c r="A5137" t="s">
        <v>11004</v>
      </c>
      <c r="B5137" t="s">
        <v>11006</v>
      </c>
    </row>
    <row r="5138" spans="1:2">
      <c r="A5138" t="s">
        <v>4044</v>
      </c>
      <c r="B5138" t="s">
        <v>4045</v>
      </c>
    </row>
    <row r="5139" spans="1:2">
      <c r="A5139" t="s">
        <v>13241</v>
      </c>
      <c r="B5139" t="s">
        <v>13242</v>
      </c>
    </row>
    <row r="5140" spans="1:2">
      <c r="A5140" t="s">
        <v>10528</v>
      </c>
      <c r="B5140" t="s">
        <v>10529</v>
      </c>
    </row>
    <row r="5141" spans="1:2">
      <c r="A5141" t="s">
        <v>11433</v>
      </c>
      <c r="B5141" t="s">
        <v>11434</v>
      </c>
    </row>
    <row r="5142" spans="1:2">
      <c r="A5142" t="s">
        <v>5669</v>
      </c>
      <c r="B5142" t="s">
        <v>5670</v>
      </c>
    </row>
    <row r="5143" spans="1:2">
      <c r="A5143" t="s">
        <v>5678</v>
      </c>
      <c r="B5143" t="s">
        <v>5679</v>
      </c>
    </row>
    <row r="5144" spans="1:2">
      <c r="A5144" t="s">
        <v>5651</v>
      </c>
      <c r="B5144" t="s">
        <v>5653</v>
      </c>
    </row>
    <row r="5145" spans="1:2">
      <c r="A5145" t="s">
        <v>11530</v>
      </c>
      <c r="B5145" t="s">
        <v>11531</v>
      </c>
    </row>
    <row r="5146" spans="1:2">
      <c r="A5146" t="s">
        <v>9820</v>
      </c>
      <c r="B5146" t="s">
        <v>9821</v>
      </c>
    </row>
    <row r="5147" spans="1:2">
      <c r="A5147" t="s">
        <v>4090</v>
      </c>
      <c r="B5147" t="s">
        <v>4091</v>
      </c>
    </row>
    <row r="5148" spans="1:2">
      <c r="A5148" t="s">
        <v>4046</v>
      </c>
      <c r="B5148" t="s">
        <v>4047</v>
      </c>
    </row>
    <row r="5149" spans="1:2">
      <c r="A5149" t="s">
        <v>10030</v>
      </c>
      <c r="B5149" t="s">
        <v>10031</v>
      </c>
    </row>
    <row r="5150" spans="1:2">
      <c r="A5150" t="s">
        <v>10030</v>
      </c>
      <c r="B5150" t="s">
        <v>10031</v>
      </c>
    </row>
    <row r="5151" spans="1:2">
      <c r="A5151" t="s">
        <v>5007</v>
      </c>
      <c r="B5151" t="s">
        <v>5008</v>
      </c>
    </row>
    <row r="5152" spans="1:2">
      <c r="A5152" t="s">
        <v>9886</v>
      </c>
      <c r="B5152" t="s">
        <v>9887</v>
      </c>
    </row>
    <row r="5153" spans="1:2">
      <c r="A5153" t="s">
        <v>11708</v>
      </c>
      <c r="B5153" t="s">
        <v>11709</v>
      </c>
    </row>
    <row r="5154" spans="1:2">
      <c r="A5154" t="s">
        <v>8990</v>
      </c>
      <c r="B5154" t="s">
        <v>8991</v>
      </c>
    </row>
    <row r="5155" spans="1:2">
      <c r="A5155" t="s">
        <v>6237</v>
      </c>
      <c r="B5155" t="s">
        <v>6238</v>
      </c>
    </row>
    <row r="5156" spans="1:2">
      <c r="A5156" t="s">
        <v>6607</v>
      </c>
      <c r="B5156" t="s">
        <v>6608</v>
      </c>
    </row>
    <row r="5157" spans="1:2">
      <c r="A5157" t="s">
        <v>4570</v>
      </c>
      <c r="B5157" t="s">
        <v>4571</v>
      </c>
    </row>
    <row r="5158" spans="1:2">
      <c r="A5158" t="s">
        <v>7978</v>
      </c>
      <c r="B5158" t="s">
        <v>7981</v>
      </c>
    </row>
    <row r="5159" spans="1:2">
      <c r="A5159" t="s">
        <v>5624</v>
      </c>
      <c r="B5159" t="s">
        <v>5626</v>
      </c>
    </row>
    <row r="5160" spans="1:2">
      <c r="A5160" t="s">
        <v>6350</v>
      </c>
      <c r="B5160" t="s">
        <v>6351</v>
      </c>
    </row>
    <row r="5161" spans="1:2">
      <c r="A5161" t="s">
        <v>5925</v>
      </c>
      <c r="B5161" t="s">
        <v>5926</v>
      </c>
    </row>
    <row r="5162" spans="1:2">
      <c r="A5162" t="s">
        <v>6804</v>
      </c>
      <c r="B5162" t="s">
        <v>6805</v>
      </c>
    </row>
    <row r="5163" spans="1:2">
      <c r="A5163" t="s">
        <v>13347</v>
      </c>
      <c r="B5163" t="s">
        <v>13348</v>
      </c>
    </row>
    <row r="5164" spans="1:2">
      <c r="A5164" t="s">
        <v>7343</v>
      </c>
      <c r="B5164" t="s">
        <v>7344</v>
      </c>
    </row>
    <row r="5165" spans="1:2">
      <c r="A5165" t="s">
        <v>12259</v>
      </c>
      <c r="B5165" t="s">
        <v>12260</v>
      </c>
    </row>
    <row r="5166" spans="1:2">
      <c r="A5166" t="s">
        <v>9759</v>
      </c>
      <c r="B5166" t="s">
        <v>1822</v>
      </c>
    </row>
    <row r="5167" spans="1:2">
      <c r="A5167" t="s">
        <v>12021</v>
      </c>
      <c r="B5167" t="s">
        <v>12022</v>
      </c>
    </row>
    <row r="5168" spans="1:2">
      <c r="A5168" t="s">
        <v>10768</v>
      </c>
      <c r="B5168" t="s">
        <v>10769</v>
      </c>
    </row>
    <row r="5169" spans="1:2">
      <c r="A5169" t="s">
        <v>10768</v>
      </c>
      <c r="B5169" t="s">
        <v>10769</v>
      </c>
    </row>
    <row r="5170" spans="1:2">
      <c r="A5170" t="s">
        <v>11949</v>
      </c>
      <c r="B5170" t="s">
        <v>11950</v>
      </c>
    </row>
    <row r="5171" spans="1:2">
      <c r="A5171" t="s">
        <v>9258</v>
      </c>
      <c r="B5171" t="s">
        <v>9259</v>
      </c>
    </row>
    <row r="5172" spans="1:2">
      <c r="A5172" t="s">
        <v>6802</v>
      </c>
      <c r="B5172" t="s">
        <v>6803</v>
      </c>
    </row>
    <row r="5173" spans="1:2">
      <c r="A5173" t="s">
        <v>5540</v>
      </c>
      <c r="B5173" t="s">
        <v>5541</v>
      </c>
    </row>
    <row r="5174" spans="1:2">
      <c r="A5174" t="s">
        <v>13143</v>
      </c>
      <c r="B5174" t="s">
        <v>13144</v>
      </c>
    </row>
    <row r="5175" spans="1:2">
      <c r="A5175" t="s">
        <v>9002</v>
      </c>
      <c r="B5175" t="s">
        <v>9003</v>
      </c>
    </row>
    <row r="5176" spans="1:2">
      <c r="A5176" t="s">
        <v>12885</v>
      </c>
      <c r="B5176" t="s">
        <v>12886</v>
      </c>
    </row>
    <row r="5177" spans="1:2">
      <c r="A5177" t="s">
        <v>10505</v>
      </c>
      <c r="B5177" t="s">
        <v>10506</v>
      </c>
    </row>
    <row r="5178" spans="1:2">
      <c r="A5178" t="s">
        <v>10505</v>
      </c>
      <c r="B5178" t="s">
        <v>10506</v>
      </c>
    </row>
    <row r="5179" spans="1:2">
      <c r="A5179" t="s">
        <v>10035</v>
      </c>
      <c r="B5179" t="s">
        <v>10036</v>
      </c>
    </row>
    <row r="5180" spans="1:2">
      <c r="A5180" t="s">
        <v>10035</v>
      </c>
      <c r="B5180" t="s">
        <v>10036</v>
      </c>
    </row>
    <row r="5181" spans="1:2">
      <c r="A5181" t="s">
        <v>11692</v>
      </c>
      <c r="B5181" t="s">
        <v>11693</v>
      </c>
    </row>
    <row r="5182" spans="1:2">
      <c r="A5182" t="s">
        <v>8087</v>
      </c>
      <c r="B5182" t="s">
        <v>8088</v>
      </c>
    </row>
    <row r="5183" spans="1:2">
      <c r="A5183" t="s">
        <v>5234</v>
      </c>
      <c r="B5183" t="s">
        <v>5235</v>
      </c>
    </row>
    <row r="5184" spans="1:2">
      <c r="A5184" t="s">
        <v>4024</v>
      </c>
      <c r="B5184" t="s">
        <v>4025</v>
      </c>
    </row>
    <row r="5185" spans="1:2">
      <c r="A5185" t="s">
        <v>3941</v>
      </c>
      <c r="B5185" t="s">
        <v>3942</v>
      </c>
    </row>
    <row r="5186" spans="1:2">
      <c r="A5186" t="s">
        <v>8844</v>
      </c>
      <c r="B5186" t="s">
        <v>8845</v>
      </c>
    </row>
    <row r="5187" spans="1:2">
      <c r="A5187" t="s">
        <v>12377</v>
      </c>
      <c r="B5187" t="s">
        <v>12378</v>
      </c>
    </row>
    <row r="5188" spans="1:2">
      <c r="A5188" t="s">
        <v>4655</v>
      </c>
      <c r="B5188" t="s">
        <v>4656</v>
      </c>
    </row>
    <row r="5189" spans="1:2">
      <c r="A5189" t="s">
        <v>9613</v>
      </c>
      <c r="B5189" t="s">
        <v>4656</v>
      </c>
    </row>
    <row r="5190" spans="1:2">
      <c r="A5190" t="s">
        <v>4262</v>
      </c>
      <c r="B5190" t="s">
        <v>4263</v>
      </c>
    </row>
    <row r="5191" spans="1:2">
      <c r="A5191" t="s">
        <v>4276</v>
      </c>
      <c r="B5191" t="s">
        <v>4277</v>
      </c>
    </row>
    <row r="5192" spans="1:2">
      <c r="A5192" t="s">
        <v>3587</v>
      </c>
      <c r="B5192" t="s">
        <v>3588</v>
      </c>
    </row>
    <row r="5193" spans="1:2">
      <c r="A5193" t="s">
        <v>5977</v>
      </c>
      <c r="B5193" t="s">
        <v>5978</v>
      </c>
    </row>
    <row r="5194" spans="1:2">
      <c r="A5194" t="s">
        <v>13039</v>
      </c>
      <c r="B5194" t="s">
        <v>13040</v>
      </c>
    </row>
    <row r="5195" spans="1:2">
      <c r="A5195" t="s">
        <v>9575</v>
      </c>
      <c r="B5195" t="s">
        <v>9577</v>
      </c>
    </row>
    <row r="5196" spans="1:2">
      <c r="A5196" t="s">
        <v>10439</v>
      </c>
      <c r="B5196" t="s">
        <v>10441</v>
      </c>
    </row>
    <row r="5197" spans="1:2">
      <c r="A5197" t="s">
        <v>13041</v>
      </c>
      <c r="B5197" t="s">
        <v>13042</v>
      </c>
    </row>
    <row r="5198" spans="1:2">
      <c r="A5198" t="s">
        <v>11348</v>
      </c>
      <c r="B5198" t="s">
        <v>11349</v>
      </c>
    </row>
    <row r="5199" spans="1:2">
      <c r="A5199" t="s">
        <v>4374</v>
      </c>
      <c r="B5199" t="s">
        <v>4375</v>
      </c>
    </row>
    <row r="5200" spans="1:2">
      <c r="A5200" t="s">
        <v>11445</v>
      </c>
      <c r="B5200" t="s">
        <v>4375</v>
      </c>
    </row>
    <row r="5201" spans="1:2">
      <c r="A5201" t="s">
        <v>4304</v>
      </c>
      <c r="B5201" t="s">
        <v>4305</v>
      </c>
    </row>
    <row r="5202" spans="1:2">
      <c r="A5202" t="s">
        <v>6115</v>
      </c>
      <c r="B5202" t="s">
        <v>6116</v>
      </c>
    </row>
    <row r="5203" spans="1:2">
      <c r="A5203" t="s">
        <v>11385</v>
      </c>
      <c r="B5203" t="s">
        <v>11387</v>
      </c>
    </row>
    <row r="5204" spans="1:2">
      <c r="A5204" t="s">
        <v>6001</v>
      </c>
      <c r="B5204" t="s">
        <v>6002</v>
      </c>
    </row>
    <row r="5205" spans="1:2">
      <c r="A5205" t="s">
        <v>6392</v>
      </c>
      <c r="B5205" t="s">
        <v>6393</v>
      </c>
    </row>
    <row r="5206" spans="1:2">
      <c r="A5206" t="s">
        <v>11443</v>
      </c>
      <c r="B5206" t="s">
        <v>11444</v>
      </c>
    </row>
    <row r="5207" spans="1:2">
      <c r="A5207" t="s">
        <v>6149</v>
      </c>
      <c r="B5207" t="s">
        <v>6150</v>
      </c>
    </row>
    <row r="5208" spans="1:2">
      <c r="A5208" t="s">
        <v>6352</v>
      </c>
      <c r="B5208" t="s">
        <v>6353</v>
      </c>
    </row>
    <row r="5209" spans="1:2">
      <c r="A5209" t="s">
        <v>4348</v>
      </c>
      <c r="B5209" t="s">
        <v>4349</v>
      </c>
    </row>
    <row r="5210" spans="1:2">
      <c r="A5210" t="s">
        <v>11221</v>
      </c>
      <c r="B5210" t="s">
        <v>4349</v>
      </c>
    </row>
    <row r="5211" spans="1:2">
      <c r="A5211" t="s">
        <v>11890</v>
      </c>
      <c r="B5211" t="s">
        <v>4349</v>
      </c>
    </row>
    <row r="5212" spans="1:2">
      <c r="A5212" t="s">
        <v>13516</v>
      </c>
      <c r="B5212" t="s">
        <v>4349</v>
      </c>
    </row>
    <row r="5213" spans="1:2">
      <c r="A5213" t="s">
        <v>6404</v>
      </c>
      <c r="B5213" t="s">
        <v>6405</v>
      </c>
    </row>
    <row r="5214" spans="1:2">
      <c r="A5214" t="s">
        <v>10328</v>
      </c>
      <c r="B5214" t="s">
        <v>10329</v>
      </c>
    </row>
    <row r="5215" spans="1:2">
      <c r="A5215" t="s">
        <v>10376</v>
      </c>
      <c r="B5215" t="s">
        <v>10377</v>
      </c>
    </row>
    <row r="5216" spans="1:2">
      <c r="A5216" t="s">
        <v>5627</v>
      </c>
      <c r="B5216" t="s">
        <v>5629</v>
      </c>
    </row>
    <row r="5217" spans="1:2">
      <c r="A5217" t="s">
        <v>8147</v>
      </c>
      <c r="B5217" t="s">
        <v>8150</v>
      </c>
    </row>
    <row r="5218" spans="1:2">
      <c r="A5218" t="s">
        <v>9670</v>
      </c>
      <c r="B5218" t="s">
        <v>9672</v>
      </c>
    </row>
    <row r="5219" spans="1:2">
      <c r="A5219" t="s">
        <v>10149</v>
      </c>
      <c r="B5219" t="s">
        <v>10150</v>
      </c>
    </row>
    <row r="5220" spans="1:2">
      <c r="A5220" t="s">
        <v>6394</v>
      </c>
      <c r="B5220" t="s">
        <v>6395</v>
      </c>
    </row>
    <row r="5221" spans="1:2">
      <c r="A5221" t="s">
        <v>4658</v>
      </c>
      <c r="B5221" t="s">
        <v>4659</v>
      </c>
    </row>
    <row r="5222" spans="1:2">
      <c r="A5222" t="s">
        <v>4364</v>
      </c>
      <c r="B5222" t="s">
        <v>4365</v>
      </c>
    </row>
    <row r="5223" spans="1:2">
      <c r="A5223" t="s">
        <v>4248</v>
      </c>
      <c r="B5223" t="s">
        <v>4249</v>
      </c>
    </row>
    <row r="5224" spans="1:2">
      <c r="A5224" t="s">
        <v>8928</v>
      </c>
      <c r="B5224" t="s">
        <v>8929</v>
      </c>
    </row>
    <row r="5225" spans="1:2">
      <c r="A5225" t="s">
        <v>6739</v>
      </c>
      <c r="B5225" t="s">
        <v>6740</v>
      </c>
    </row>
    <row r="5226" spans="1:2">
      <c r="A5226" t="s">
        <v>11798</v>
      </c>
      <c r="B5226" t="s">
        <v>11799</v>
      </c>
    </row>
    <row r="5227" spans="1:2">
      <c r="A5227" t="s">
        <v>10946</v>
      </c>
      <c r="B5227" t="s">
        <v>10947</v>
      </c>
    </row>
    <row r="5228" spans="1:2">
      <c r="A5228" t="s">
        <v>10948</v>
      </c>
      <c r="B5228" t="s">
        <v>10949</v>
      </c>
    </row>
    <row r="5229" spans="1:2">
      <c r="A5229" t="s">
        <v>6275</v>
      </c>
      <c r="B5229" t="s">
        <v>6276</v>
      </c>
    </row>
    <row r="5230" spans="1:2">
      <c r="A5230" t="s">
        <v>6309</v>
      </c>
      <c r="B5230" t="s">
        <v>6310</v>
      </c>
    </row>
    <row r="5231" spans="1:2">
      <c r="A5231" t="s">
        <v>4415</v>
      </c>
      <c r="B5231" t="s">
        <v>4416</v>
      </c>
    </row>
    <row r="5232" spans="1:2">
      <c r="A5232" t="s">
        <v>4060</v>
      </c>
      <c r="B5232" t="s">
        <v>4061</v>
      </c>
    </row>
    <row r="5233" spans="1:2">
      <c r="A5233" t="s">
        <v>9212</v>
      </c>
      <c r="B5233" t="s">
        <v>9213</v>
      </c>
    </row>
    <row r="5234" spans="1:2">
      <c r="A5234" t="s">
        <v>11834</v>
      </c>
      <c r="B5234" t="s">
        <v>11835</v>
      </c>
    </row>
    <row r="5235" spans="1:2">
      <c r="A5235" t="s">
        <v>11019</v>
      </c>
      <c r="B5235" t="s">
        <v>11021</v>
      </c>
    </row>
    <row r="5236" spans="1:2">
      <c r="A5236" t="s">
        <v>11019</v>
      </c>
      <c r="B5236" t="s">
        <v>11020</v>
      </c>
    </row>
    <row r="5237" spans="1:2">
      <c r="A5237" t="s">
        <v>8982</v>
      </c>
      <c r="B5237" t="s">
        <v>8983</v>
      </c>
    </row>
    <row r="5238" spans="1:2">
      <c r="A5238" t="s">
        <v>3576</v>
      </c>
      <c r="B5238" t="s">
        <v>3577</v>
      </c>
    </row>
    <row r="5239" spans="1:2">
      <c r="A5239" t="s">
        <v>6586</v>
      </c>
      <c r="B5239" t="s">
        <v>6587</v>
      </c>
    </row>
    <row r="5240" spans="1:2">
      <c r="A5240" t="s">
        <v>8980</v>
      </c>
      <c r="B5240" t="s">
        <v>8981</v>
      </c>
    </row>
    <row r="5241" spans="1:2">
      <c r="A5241" t="s">
        <v>9246</v>
      </c>
      <c r="B5241" t="s">
        <v>9247</v>
      </c>
    </row>
    <row r="5242" spans="1:2">
      <c r="A5242" t="s">
        <v>6003</v>
      </c>
      <c r="B5242" t="s">
        <v>6004</v>
      </c>
    </row>
    <row r="5243" spans="1:2">
      <c r="A5243" t="s">
        <v>11431</v>
      </c>
      <c r="B5243" t="s">
        <v>11432</v>
      </c>
    </row>
    <row r="5244" spans="1:2">
      <c r="A5244" t="s">
        <v>6348</v>
      </c>
      <c r="B5244" t="s">
        <v>6349</v>
      </c>
    </row>
    <row r="5245" spans="1:2">
      <c r="A5245" t="s">
        <v>6151</v>
      </c>
      <c r="B5245" t="s">
        <v>6152</v>
      </c>
    </row>
    <row r="5246" spans="1:2">
      <c r="A5246" t="s">
        <v>7811</v>
      </c>
      <c r="B5246" t="s">
        <v>7812</v>
      </c>
    </row>
    <row r="5247" spans="1:2">
      <c r="A5247" t="s">
        <v>6239</v>
      </c>
      <c r="B5247" t="s">
        <v>6240</v>
      </c>
    </row>
    <row r="5248" spans="1:2">
      <c r="A5248" t="s">
        <v>8618</v>
      </c>
      <c r="B5248" t="s">
        <v>8619</v>
      </c>
    </row>
    <row r="5249" spans="1:2">
      <c r="A5249" t="s">
        <v>11736</v>
      </c>
      <c r="B5249" t="s">
        <v>11737</v>
      </c>
    </row>
    <row r="5250" spans="1:2">
      <c r="A5250" t="s">
        <v>4905</v>
      </c>
      <c r="B5250" t="s">
        <v>4906</v>
      </c>
    </row>
    <row r="5251" spans="1:2">
      <c r="A5251" t="s">
        <v>9026</v>
      </c>
      <c r="B5251" t="s">
        <v>9027</v>
      </c>
    </row>
    <row r="5252" spans="1:2">
      <c r="A5252" t="s">
        <v>11542</v>
      </c>
      <c r="B5252" t="s">
        <v>11543</v>
      </c>
    </row>
    <row r="5253" spans="1:2">
      <c r="A5253" t="s">
        <v>14113</v>
      </c>
      <c r="B5253" t="s">
        <v>4962</v>
      </c>
    </row>
    <row r="5254" spans="1:2">
      <c r="A5254" t="s">
        <v>8620</v>
      </c>
      <c r="B5254" t="s">
        <v>8621</v>
      </c>
    </row>
    <row r="5255" spans="1:2">
      <c r="A5255" t="s">
        <v>9244</v>
      </c>
      <c r="B5255" t="s">
        <v>9245</v>
      </c>
    </row>
    <row r="5256" spans="1:2">
      <c r="A5256" t="s">
        <v>9174</v>
      </c>
      <c r="B5256" t="s">
        <v>9175</v>
      </c>
    </row>
    <row r="5257" spans="1:2">
      <c r="A5257" t="s">
        <v>9275</v>
      </c>
      <c r="B5257" t="s">
        <v>9276</v>
      </c>
    </row>
    <row r="5258" spans="1:2">
      <c r="A5258" t="s">
        <v>7811</v>
      </c>
      <c r="B5258" t="s">
        <v>7813</v>
      </c>
    </row>
    <row r="5259" spans="1:2">
      <c r="A5259" t="s">
        <v>10827</v>
      </c>
      <c r="B5259" t="s">
        <v>10828</v>
      </c>
    </row>
    <row r="5260" spans="1:2">
      <c r="A5260" t="s">
        <v>6611</v>
      </c>
      <c r="B5260" t="s">
        <v>6612</v>
      </c>
    </row>
    <row r="5261" spans="1:2">
      <c r="A5261" t="s">
        <v>4740</v>
      </c>
      <c r="B5261" t="s">
        <v>4741</v>
      </c>
    </row>
    <row r="5262" spans="1:2">
      <c r="A5262" t="s">
        <v>13214</v>
      </c>
      <c r="B5262" t="s">
        <v>4741</v>
      </c>
    </row>
    <row r="5263" spans="1:2">
      <c r="A5263" t="s">
        <v>5355</v>
      </c>
      <c r="B5263" t="s">
        <v>5356</v>
      </c>
    </row>
    <row r="5264" spans="1:2">
      <c r="A5264" t="s">
        <v>4655</v>
      </c>
      <c r="B5264" t="s">
        <v>4657</v>
      </c>
    </row>
    <row r="5265" spans="1:2">
      <c r="A5265" t="s">
        <v>6785</v>
      </c>
      <c r="B5265" t="s">
        <v>4657</v>
      </c>
    </row>
    <row r="5266" spans="1:2">
      <c r="A5266" t="s">
        <v>11221</v>
      </c>
      <c r="B5266" t="s">
        <v>4657</v>
      </c>
    </row>
    <row r="5267" spans="1:2">
      <c r="A5267" t="s">
        <v>6787</v>
      </c>
      <c r="B5267" t="s">
        <v>6788</v>
      </c>
    </row>
    <row r="5268" spans="1:2">
      <c r="A5268" t="s">
        <v>4451</v>
      </c>
      <c r="B5268" t="s">
        <v>4452</v>
      </c>
    </row>
    <row r="5269" spans="1:2">
      <c r="A5269" t="s">
        <v>4030</v>
      </c>
      <c r="B5269" t="s">
        <v>4031</v>
      </c>
    </row>
    <row r="5270" spans="1:2">
      <c r="A5270" t="s">
        <v>4658</v>
      </c>
      <c r="B5270" t="s">
        <v>4031</v>
      </c>
    </row>
    <row r="5271" spans="1:2">
      <c r="A5271" t="s">
        <v>14085</v>
      </c>
      <c r="B5271" t="s">
        <v>14172</v>
      </c>
    </row>
    <row r="5272" spans="1:2">
      <c r="A5272" t="s">
        <v>10056</v>
      </c>
      <c r="B5272" t="s">
        <v>10058</v>
      </c>
    </row>
    <row r="5273" spans="1:2">
      <c r="A5273" t="s">
        <v>7226</v>
      </c>
      <c r="B5273" t="s">
        <v>7227</v>
      </c>
    </row>
    <row r="5274" spans="1:2">
      <c r="A5274" t="s">
        <v>7218</v>
      </c>
      <c r="B5274" t="s">
        <v>7219</v>
      </c>
    </row>
    <row r="5275" spans="1:2">
      <c r="A5275" t="s">
        <v>6145</v>
      </c>
      <c r="B5275" t="s">
        <v>6146</v>
      </c>
    </row>
    <row r="5276" spans="1:2">
      <c r="A5276" t="s">
        <v>12308</v>
      </c>
      <c r="B5276" t="s">
        <v>12309</v>
      </c>
    </row>
    <row r="5277" spans="1:2">
      <c r="A5277" t="s">
        <v>5396</v>
      </c>
      <c r="B5277" t="s">
        <v>5397</v>
      </c>
    </row>
    <row r="5278" spans="1:2">
      <c r="A5278" t="s">
        <v>9351</v>
      </c>
      <c r="B5278" t="s">
        <v>9352</v>
      </c>
    </row>
    <row r="5279" spans="1:2">
      <c r="A5279" t="s">
        <v>12281</v>
      </c>
      <c r="B5279" t="s">
        <v>12282</v>
      </c>
    </row>
    <row r="5280" spans="1:2">
      <c r="A5280" t="s">
        <v>6660</v>
      </c>
      <c r="B5280" t="s">
        <v>6661</v>
      </c>
    </row>
    <row r="5281" spans="1:2">
      <c r="A5281" t="s">
        <v>6911</v>
      </c>
      <c r="B5281" t="s">
        <v>6912</v>
      </c>
    </row>
    <row r="5282" spans="1:2">
      <c r="A5282" t="s">
        <v>6915</v>
      </c>
      <c r="B5282" t="s">
        <v>6916</v>
      </c>
    </row>
    <row r="5283" spans="1:2">
      <c r="A5283" t="s">
        <v>6921</v>
      </c>
      <c r="B5283" t="s">
        <v>6922</v>
      </c>
    </row>
    <row r="5284" spans="1:2">
      <c r="A5284" t="s">
        <v>6917</v>
      </c>
      <c r="B5284" t="s">
        <v>6918</v>
      </c>
    </row>
    <row r="5285" spans="1:2">
      <c r="A5285" t="s">
        <v>6919</v>
      </c>
      <c r="B5285" t="s">
        <v>6920</v>
      </c>
    </row>
    <row r="5286" spans="1:2">
      <c r="A5286" t="s">
        <v>6913</v>
      </c>
      <c r="B5286" t="s">
        <v>6914</v>
      </c>
    </row>
    <row r="5287" spans="1:2">
      <c r="A5287" t="s">
        <v>10534</v>
      </c>
      <c r="B5287" t="s">
        <v>10535</v>
      </c>
    </row>
    <row r="5288" spans="1:2">
      <c r="A5288" t="s">
        <v>10534</v>
      </c>
      <c r="B5288" t="s">
        <v>10535</v>
      </c>
    </row>
    <row r="5289" spans="1:2">
      <c r="A5289" t="s">
        <v>10550</v>
      </c>
      <c r="B5289" t="s">
        <v>10551</v>
      </c>
    </row>
    <row r="5290" spans="1:2">
      <c r="A5290" t="s">
        <v>10550</v>
      </c>
      <c r="B5290" t="s">
        <v>10551</v>
      </c>
    </row>
    <row r="5291" spans="1:2">
      <c r="A5291" t="s">
        <v>10920</v>
      </c>
      <c r="B5291" t="s">
        <v>10921</v>
      </c>
    </row>
    <row r="5292" spans="1:2">
      <c r="A5292" t="s">
        <v>5624</v>
      </c>
      <c r="B5292" t="s">
        <v>5625</v>
      </c>
    </row>
    <row r="5293" spans="1:2">
      <c r="A5293" t="s">
        <v>6933</v>
      </c>
      <c r="B5293" t="s">
        <v>6934</v>
      </c>
    </row>
    <row r="5294" spans="1:2">
      <c r="A5294" t="s">
        <v>6940</v>
      </c>
      <c r="B5294" t="s">
        <v>6941</v>
      </c>
    </row>
    <row r="5295" spans="1:2">
      <c r="A5295" t="s">
        <v>6951</v>
      </c>
      <c r="B5295" t="s">
        <v>6952</v>
      </c>
    </row>
    <row r="5296" spans="1:2">
      <c r="A5296" t="s">
        <v>6942</v>
      </c>
      <c r="B5296" t="s">
        <v>6943</v>
      </c>
    </row>
    <row r="5297" spans="1:2">
      <c r="A5297" t="s">
        <v>4922</v>
      </c>
      <c r="B5297" t="s">
        <v>4923</v>
      </c>
    </row>
    <row r="5298" spans="1:2">
      <c r="A5298" t="s">
        <v>3737</v>
      </c>
      <c r="B5298" t="s">
        <v>3738</v>
      </c>
    </row>
    <row r="5299" spans="1:2">
      <c r="A5299" t="s">
        <v>12762</v>
      </c>
      <c r="B5299" t="s">
        <v>12763</v>
      </c>
    </row>
    <row r="5300" spans="1:2">
      <c r="A5300" t="s">
        <v>3880</v>
      </c>
      <c r="B5300" t="s">
        <v>3881</v>
      </c>
    </row>
    <row r="5301" spans="1:2">
      <c r="A5301" t="s">
        <v>6390</v>
      </c>
      <c r="B5301" t="s">
        <v>6391</v>
      </c>
    </row>
    <row r="5302" spans="1:2">
      <c r="A5302" t="s">
        <v>12198</v>
      </c>
      <c r="B5302" t="s">
        <v>12199</v>
      </c>
    </row>
    <row r="5303" spans="1:2">
      <c r="A5303" t="s">
        <v>12202</v>
      </c>
      <c r="B5303" t="s">
        <v>12203</v>
      </c>
    </row>
    <row r="5304" spans="1:2">
      <c r="A5304" t="s">
        <v>10448</v>
      </c>
      <c r="B5304" t="s">
        <v>10450</v>
      </c>
    </row>
    <row r="5305" spans="1:2">
      <c r="A5305" t="s">
        <v>10451</v>
      </c>
      <c r="B5305" t="s">
        <v>10453</v>
      </c>
    </row>
    <row r="5306" spans="1:2">
      <c r="A5306" t="s">
        <v>12295</v>
      </c>
      <c r="B5306" t="s">
        <v>12296</v>
      </c>
    </row>
    <row r="5307" spans="1:2">
      <c r="A5307" t="s">
        <v>6147</v>
      </c>
      <c r="B5307" t="s">
        <v>6148</v>
      </c>
    </row>
    <row r="5308" spans="1:2">
      <c r="A5308" t="s">
        <v>8728</v>
      </c>
      <c r="B5308" t="s">
        <v>8729</v>
      </c>
    </row>
    <row r="5309" spans="1:2">
      <c r="A5309" t="s">
        <v>13180</v>
      </c>
      <c r="B5309" t="s">
        <v>13181</v>
      </c>
    </row>
    <row r="5310" spans="1:2">
      <c r="A5310" t="s">
        <v>3723</v>
      </c>
      <c r="B5310" t="s">
        <v>3724</v>
      </c>
    </row>
    <row r="5311" spans="1:2">
      <c r="A5311" t="s">
        <v>6354</v>
      </c>
      <c r="B5311" t="s">
        <v>6355</v>
      </c>
    </row>
    <row r="5312" spans="1:2">
      <c r="A5312" t="s">
        <v>7799</v>
      </c>
      <c r="B5312" t="s">
        <v>7801</v>
      </c>
    </row>
    <row r="5313" spans="1:2">
      <c r="A5313" t="s">
        <v>10039</v>
      </c>
      <c r="B5313" t="s">
        <v>14266</v>
      </c>
    </row>
    <row r="5314" spans="1:2">
      <c r="A5314" t="s">
        <v>10039</v>
      </c>
      <c r="B5314" t="s">
        <v>14266</v>
      </c>
    </row>
    <row r="5315" spans="1:2">
      <c r="A5315" t="s">
        <v>7799</v>
      </c>
      <c r="B5315" t="s">
        <v>7800</v>
      </c>
    </row>
    <row r="5316" spans="1:2">
      <c r="A5316" t="s">
        <v>8394</v>
      </c>
      <c r="B5316" t="s">
        <v>8395</v>
      </c>
    </row>
    <row r="5317" spans="1:2">
      <c r="A5317" t="s">
        <v>11091</v>
      </c>
      <c r="B5317" t="s">
        <v>11093</v>
      </c>
    </row>
    <row r="5318" spans="1:2">
      <c r="A5318" t="s">
        <v>11091</v>
      </c>
      <c r="B5318" t="s">
        <v>11092</v>
      </c>
    </row>
    <row r="5319" spans="1:2">
      <c r="A5319" t="s">
        <v>11532</v>
      </c>
      <c r="B5319" t="s">
        <v>11533</v>
      </c>
    </row>
    <row r="5320" spans="1:2">
      <c r="A5320" t="s">
        <v>11868</v>
      </c>
      <c r="B5320" t="s">
        <v>11869</v>
      </c>
    </row>
    <row r="5321" spans="1:2">
      <c r="A5321" t="s">
        <v>11592</v>
      </c>
      <c r="B5321" t="s">
        <v>11593</v>
      </c>
    </row>
    <row r="5322" spans="1:2">
      <c r="A5322" t="s">
        <v>11688</v>
      </c>
      <c r="B5322" t="s">
        <v>11689</v>
      </c>
    </row>
    <row r="5323" spans="1:2">
      <c r="A5323" t="s">
        <v>11652</v>
      </c>
      <c r="B5323" t="s">
        <v>11653</v>
      </c>
    </row>
    <row r="5324" spans="1:2">
      <c r="A5324" t="s">
        <v>9190</v>
      </c>
      <c r="B5324" t="s">
        <v>9191</v>
      </c>
    </row>
    <row r="5325" spans="1:2">
      <c r="A5325" t="s">
        <v>11870</v>
      </c>
      <c r="B5325" t="s">
        <v>11871</v>
      </c>
    </row>
    <row r="5326" spans="1:2">
      <c r="A5326" t="s">
        <v>4996</v>
      </c>
      <c r="B5326" t="s">
        <v>4997</v>
      </c>
    </row>
    <row r="5327" spans="1:2">
      <c r="A5327" t="s">
        <v>6067</v>
      </c>
      <c r="B5327" t="s">
        <v>6068</v>
      </c>
    </row>
    <row r="5328" spans="1:2">
      <c r="A5328" t="s">
        <v>9510</v>
      </c>
      <c r="B5328" t="s">
        <v>9511</v>
      </c>
    </row>
    <row r="5329" spans="1:2">
      <c r="A5329" t="s">
        <v>9510</v>
      </c>
      <c r="B5329" t="s">
        <v>9511</v>
      </c>
    </row>
    <row r="5330" spans="1:2">
      <c r="A5330" t="s">
        <v>10634</v>
      </c>
      <c r="B5330" t="s">
        <v>10635</v>
      </c>
    </row>
    <row r="5331" spans="1:2">
      <c r="A5331" t="s">
        <v>6153</v>
      </c>
      <c r="B5331" t="s">
        <v>6154</v>
      </c>
    </row>
    <row r="5332" spans="1:2">
      <c r="A5332" t="s">
        <v>5120</v>
      </c>
      <c r="B5332" t="s">
        <v>5121</v>
      </c>
    </row>
    <row r="5333" spans="1:2">
      <c r="A5333" t="s">
        <v>3875</v>
      </c>
      <c r="B5333" t="s">
        <v>3876</v>
      </c>
    </row>
    <row r="5334" spans="1:2">
      <c r="A5334" t="s">
        <v>3879</v>
      </c>
      <c r="B5334" t="s">
        <v>3876</v>
      </c>
    </row>
    <row r="5335" spans="1:2">
      <c r="A5335" t="s">
        <v>3465</v>
      </c>
      <c r="B5335" t="s">
        <v>3466</v>
      </c>
    </row>
    <row r="5336" spans="1:2">
      <c r="A5336" t="s">
        <v>6852</v>
      </c>
      <c r="B5336" t="s">
        <v>6853</v>
      </c>
    </row>
    <row r="5337" spans="1:2">
      <c r="A5337" t="s">
        <v>6810</v>
      </c>
      <c r="B5337" t="s">
        <v>6811</v>
      </c>
    </row>
    <row r="5338" spans="1:2">
      <c r="A5338" t="s">
        <v>6871</v>
      </c>
      <c r="B5338" t="s">
        <v>6872</v>
      </c>
    </row>
    <row r="5339" spans="1:2">
      <c r="A5339" t="s">
        <v>6873</v>
      </c>
      <c r="B5339" t="s">
        <v>6874</v>
      </c>
    </row>
    <row r="5340" spans="1:2">
      <c r="A5340" t="s">
        <v>6864</v>
      </c>
      <c r="B5340" t="s">
        <v>6865</v>
      </c>
    </row>
    <row r="5341" spans="1:2">
      <c r="A5341" t="s">
        <v>6862</v>
      </c>
      <c r="B5341" t="s">
        <v>6863</v>
      </c>
    </row>
    <row r="5342" spans="1:2">
      <c r="A5342" t="s">
        <v>9530</v>
      </c>
      <c r="B5342" t="s">
        <v>9531</v>
      </c>
    </row>
    <row r="5343" spans="1:2">
      <c r="A5343" t="s">
        <v>9530</v>
      </c>
      <c r="B5343" t="s">
        <v>9531</v>
      </c>
    </row>
    <row r="5344" spans="1:2">
      <c r="A5344" t="s">
        <v>7790</v>
      </c>
      <c r="B5344" t="s">
        <v>7791</v>
      </c>
    </row>
    <row r="5345" spans="1:2">
      <c r="A5345" t="s">
        <v>9774</v>
      </c>
      <c r="B5345" t="s">
        <v>9775</v>
      </c>
    </row>
    <row r="5346" spans="1:2">
      <c r="A5346" t="s">
        <v>11534</v>
      </c>
      <c r="B5346" t="s">
        <v>11535</v>
      </c>
    </row>
    <row r="5347" spans="1:2">
      <c r="A5347" t="s">
        <v>4907</v>
      </c>
      <c r="B5347" t="s">
        <v>4908</v>
      </c>
    </row>
    <row r="5348" spans="1:2">
      <c r="A5348" t="s">
        <v>12730</v>
      </c>
      <c r="B5348" t="s">
        <v>12731</v>
      </c>
    </row>
    <row r="5349" spans="1:2">
      <c r="A5349" t="s">
        <v>11233</v>
      </c>
      <c r="B5349" t="s">
        <v>11234</v>
      </c>
    </row>
    <row r="5350" spans="1:2">
      <c r="A5350" t="s">
        <v>13212</v>
      </c>
      <c r="B5350" t="s">
        <v>13213</v>
      </c>
    </row>
    <row r="5351" spans="1:2">
      <c r="A5351" t="s">
        <v>5032</v>
      </c>
      <c r="B5351" t="s">
        <v>5033</v>
      </c>
    </row>
    <row r="5352" spans="1:2">
      <c r="A5352" t="s">
        <v>10227</v>
      </c>
      <c r="B5352" t="s">
        <v>10228</v>
      </c>
    </row>
    <row r="5353" spans="1:2">
      <c r="A5353" t="s">
        <v>13153</v>
      </c>
      <c r="B5353" t="s">
        <v>13154</v>
      </c>
    </row>
    <row r="5354" spans="1:2">
      <c r="A5354" t="s">
        <v>5106</v>
      </c>
      <c r="B5354" t="s">
        <v>5107</v>
      </c>
    </row>
    <row r="5355" spans="1:2">
      <c r="A5355" t="s">
        <v>8838</v>
      </c>
      <c r="B5355" t="s">
        <v>8839</v>
      </c>
    </row>
    <row r="5356" spans="1:2">
      <c r="A5356" t="s">
        <v>13370</v>
      </c>
      <c r="B5356" t="s">
        <v>13371</v>
      </c>
    </row>
    <row r="5357" spans="1:2">
      <c r="A5357" t="s">
        <v>13370</v>
      </c>
      <c r="B5357" t="s">
        <v>13371</v>
      </c>
    </row>
    <row r="5358" spans="1:2">
      <c r="A5358" t="s">
        <v>9386</v>
      </c>
      <c r="B5358" t="s">
        <v>9387</v>
      </c>
    </row>
    <row r="5359" spans="1:2">
      <c r="A5359" t="s">
        <v>9864</v>
      </c>
      <c r="B5359" t="s">
        <v>9865</v>
      </c>
    </row>
    <row r="5360" spans="1:2">
      <c r="A5360" t="s">
        <v>12660</v>
      </c>
      <c r="B5360" t="s">
        <v>12661</v>
      </c>
    </row>
    <row r="5361" spans="1:2">
      <c r="A5361" t="s">
        <v>5720</v>
      </c>
      <c r="B5361" t="s">
        <v>5721</v>
      </c>
    </row>
    <row r="5362" spans="1:2">
      <c r="A5362" t="s">
        <v>12662</v>
      </c>
      <c r="B5362" t="s">
        <v>12663</v>
      </c>
    </row>
    <row r="5363" spans="1:2">
      <c r="A5363" t="s">
        <v>12637</v>
      </c>
      <c r="B5363" t="s">
        <v>12638</v>
      </c>
    </row>
    <row r="5364" spans="1:2">
      <c r="A5364" t="s">
        <v>7721</v>
      </c>
      <c r="B5364" t="s">
        <v>7722</v>
      </c>
    </row>
    <row r="5365" spans="1:2">
      <c r="A5365" t="s">
        <v>12647</v>
      </c>
      <c r="B5365" t="s">
        <v>12648</v>
      </c>
    </row>
    <row r="5366" spans="1:2">
      <c r="A5366" t="s">
        <v>4688</v>
      </c>
      <c r="B5366" t="s">
        <v>14181</v>
      </c>
    </row>
    <row r="5367" spans="1:2">
      <c r="A5367" t="s">
        <v>13436</v>
      </c>
      <c r="B5367" t="s">
        <v>13437</v>
      </c>
    </row>
    <row r="5368" spans="1:2">
      <c r="A5368" t="s">
        <v>5106</v>
      </c>
      <c r="B5368" t="s">
        <v>5108</v>
      </c>
    </row>
    <row r="5369" spans="1:2">
      <c r="A5369" t="s">
        <v>12212</v>
      </c>
      <c r="B5369" t="s">
        <v>12213</v>
      </c>
    </row>
    <row r="5370" spans="1:2">
      <c r="A5370" t="s">
        <v>11345</v>
      </c>
      <c r="B5370" t="s">
        <v>11346</v>
      </c>
    </row>
    <row r="5371" spans="1:2">
      <c r="A5371" t="s">
        <v>11345</v>
      </c>
      <c r="B5371" t="s">
        <v>11346</v>
      </c>
    </row>
    <row r="5372" spans="1:2">
      <c r="A5372" t="s">
        <v>11345</v>
      </c>
      <c r="B5372" t="s">
        <v>11346</v>
      </c>
    </row>
    <row r="5373" spans="1:2">
      <c r="A5373" t="s">
        <v>7790</v>
      </c>
      <c r="B5373" t="s">
        <v>7792</v>
      </c>
    </row>
    <row r="5374" spans="1:2">
      <c r="A5374" t="s">
        <v>3385</v>
      </c>
      <c r="B5374" t="s">
        <v>3386</v>
      </c>
    </row>
    <row r="5375" spans="1:2">
      <c r="A5375" t="s">
        <v>3385</v>
      </c>
      <c r="B5375" t="s">
        <v>3386</v>
      </c>
    </row>
    <row r="5376" spans="1:2">
      <c r="A5376" t="s">
        <v>10227</v>
      </c>
      <c r="B5376" t="s">
        <v>10229</v>
      </c>
    </row>
    <row r="5377" spans="1:2">
      <c r="A5377" t="s">
        <v>7747</v>
      </c>
      <c r="B5377" t="s">
        <v>7750</v>
      </c>
    </row>
    <row r="5378" spans="1:2">
      <c r="A5378" t="s">
        <v>7747</v>
      </c>
      <c r="B5378" t="s">
        <v>7748</v>
      </c>
    </row>
    <row r="5379" spans="1:2">
      <c r="A5379" t="s">
        <v>7747</v>
      </c>
      <c r="B5379" t="s">
        <v>7749</v>
      </c>
    </row>
    <row r="5380" spans="1:2">
      <c r="A5380" t="s">
        <v>7053</v>
      </c>
      <c r="B5380" t="s">
        <v>14226</v>
      </c>
    </row>
    <row r="5381" spans="1:2">
      <c r="A5381" t="s">
        <v>8486</v>
      </c>
      <c r="B5381" t="s">
        <v>8487</v>
      </c>
    </row>
    <row r="5382" spans="1:2">
      <c r="A5382" t="s">
        <v>10119</v>
      </c>
      <c r="B5382" t="s">
        <v>10120</v>
      </c>
    </row>
    <row r="5383" spans="1:2">
      <c r="A5383" t="s">
        <v>5283</v>
      </c>
      <c r="B5383" t="s">
        <v>5284</v>
      </c>
    </row>
    <row r="5384" spans="1:2">
      <c r="A5384" t="s">
        <v>9766</v>
      </c>
      <c r="B5384" t="s">
        <v>2039</v>
      </c>
    </row>
    <row r="5385" spans="1:2">
      <c r="A5385" t="s">
        <v>11937</v>
      </c>
      <c r="B5385" t="s">
        <v>11938</v>
      </c>
    </row>
    <row r="5386" spans="1:2">
      <c r="A5386" t="s">
        <v>11112</v>
      </c>
      <c r="B5386" t="s">
        <v>11114</v>
      </c>
    </row>
    <row r="5387" spans="1:2">
      <c r="A5387" t="s">
        <v>11112</v>
      </c>
      <c r="B5387" t="s">
        <v>11113</v>
      </c>
    </row>
    <row r="5388" spans="1:2">
      <c r="A5388" t="s">
        <v>6311</v>
      </c>
      <c r="B5388" t="s">
        <v>6312</v>
      </c>
    </row>
    <row r="5389" spans="1:2">
      <c r="A5389" t="s">
        <v>7107</v>
      </c>
      <c r="B5389" t="s">
        <v>7108</v>
      </c>
    </row>
    <row r="5390" spans="1:2">
      <c r="A5390" t="s">
        <v>7723</v>
      </c>
      <c r="B5390" t="s">
        <v>7724</v>
      </c>
    </row>
    <row r="5391" spans="1:2">
      <c r="A5391" t="s">
        <v>12090</v>
      </c>
      <c r="B5391" t="s">
        <v>12092</v>
      </c>
    </row>
    <row r="5392" spans="1:2">
      <c r="A5392" t="s">
        <v>12679</v>
      </c>
      <c r="B5392" t="s">
        <v>12680</v>
      </c>
    </row>
    <row r="5393" spans="1:2">
      <c r="A5393" t="s">
        <v>3823</v>
      </c>
      <c r="B5393" t="s">
        <v>3824</v>
      </c>
    </row>
    <row r="5394" spans="1:2">
      <c r="A5394" t="s">
        <v>14086</v>
      </c>
      <c r="B5394" t="s">
        <v>14173</v>
      </c>
    </row>
    <row r="5395" spans="1:2">
      <c r="A5395" t="s">
        <v>8804</v>
      </c>
      <c r="B5395" t="s">
        <v>8805</v>
      </c>
    </row>
    <row r="5396" spans="1:2">
      <c r="A5396" t="s">
        <v>8794</v>
      </c>
      <c r="B5396" t="s">
        <v>8795</v>
      </c>
    </row>
    <row r="5397" spans="1:2">
      <c r="A5397" t="s">
        <v>9297</v>
      </c>
      <c r="B5397" t="s">
        <v>14253</v>
      </c>
    </row>
    <row r="5398" spans="1:2">
      <c r="A5398" t="s">
        <v>12090</v>
      </c>
      <c r="B5398" t="s">
        <v>12091</v>
      </c>
    </row>
    <row r="5399" spans="1:2">
      <c r="A5399" t="s">
        <v>8912</v>
      </c>
      <c r="B5399" t="s">
        <v>8913</v>
      </c>
    </row>
    <row r="5400" spans="1:2">
      <c r="A5400" t="s">
        <v>8826</v>
      </c>
      <c r="B5400" t="s">
        <v>8827</v>
      </c>
    </row>
    <row r="5401" spans="1:2">
      <c r="A5401" t="s">
        <v>8868</v>
      </c>
      <c r="B5401" t="s">
        <v>8869</v>
      </c>
    </row>
    <row r="5402" spans="1:2">
      <c r="A5402" t="s">
        <v>12664</v>
      </c>
      <c r="B5402" t="s">
        <v>1987</v>
      </c>
    </row>
    <row r="5403" spans="1:2">
      <c r="A5403" t="s">
        <v>4003</v>
      </c>
      <c r="B5403" t="s">
        <v>4004</v>
      </c>
    </row>
    <row r="5404" spans="1:2">
      <c r="A5404" t="s">
        <v>10227</v>
      </c>
      <c r="B5404" t="s">
        <v>10230</v>
      </c>
    </row>
    <row r="5405" spans="1:2">
      <c r="A5405" t="s">
        <v>9880</v>
      </c>
      <c r="B5405" t="s">
        <v>9881</v>
      </c>
    </row>
    <row r="5406" spans="1:2">
      <c r="A5406" t="s">
        <v>8760</v>
      </c>
      <c r="B5406" t="s">
        <v>8761</v>
      </c>
    </row>
    <row r="5407" spans="1:2">
      <c r="A5407" t="s">
        <v>9004</v>
      </c>
      <c r="B5407" t="s">
        <v>9005</v>
      </c>
    </row>
    <row r="5408" spans="1:2">
      <c r="A5408" t="s">
        <v>10152</v>
      </c>
      <c r="B5408" t="s">
        <v>10153</v>
      </c>
    </row>
    <row r="5409" spans="1:2">
      <c r="A5409" t="s">
        <v>10152</v>
      </c>
      <c r="B5409" t="s">
        <v>10153</v>
      </c>
    </row>
    <row r="5410" spans="1:2">
      <c r="A5410" t="s">
        <v>7424</v>
      </c>
      <c r="B5410" t="s">
        <v>7425</v>
      </c>
    </row>
    <row r="5411" spans="1:2">
      <c r="A5411" t="s">
        <v>4637</v>
      </c>
      <c r="B5411" t="s">
        <v>4638</v>
      </c>
    </row>
    <row r="5412" spans="1:2">
      <c r="A5412" t="s">
        <v>4056</v>
      </c>
      <c r="B5412" t="s">
        <v>4057</v>
      </c>
    </row>
    <row r="5413" spans="1:2">
      <c r="A5413" t="s">
        <v>4182</v>
      </c>
      <c r="B5413" t="s">
        <v>4183</v>
      </c>
    </row>
    <row r="5414" spans="1:2">
      <c r="A5414" t="s">
        <v>10363</v>
      </c>
      <c r="B5414" t="s">
        <v>10365</v>
      </c>
    </row>
    <row r="5415" spans="1:2">
      <c r="A5415" t="s">
        <v>10363</v>
      </c>
      <c r="B5415" t="s">
        <v>10364</v>
      </c>
    </row>
    <row r="5416" spans="1:2">
      <c r="A5416" t="s">
        <v>5832</v>
      </c>
      <c r="B5416" t="s">
        <v>5833</v>
      </c>
    </row>
    <row r="5417" spans="1:2">
      <c r="A5417" t="s">
        <v>5824</v>
      </c>
      <c r="B5417" t="s">
        <v>5825</v>
      </c>
    </row>
    <row r="5418" spans="1:2">
      <c r="A5418" t="s">
        <v>8848</v>
      </c>
      <c r="B5418" t="s">
        <v>8849</v>
      </c>
    </row>
    <row r="5419" spans="1:2">
      <c r="A5419" t="s">
        <v>4855</v>
      </c>
      <c r="B5419" t="s">
        <v>4856</v>
      </c>
    </row>
    <row r="5420" spans="1:2">
      <c r="A5420" t="s">
        <v>4835</v>
      </c>
      <c r="B5420" t="s">
        <v>4836</v>
      </c>
    </row>
    <row r="5421" spans="1:2">
      <c r="A5421" t="s">
        <v>5502</v>
      </c>
      <c r="B5421" t="s">
        <v>5503</v>
      </c>
    </row>
    <row r="5422" spans="1:2">
      <c r="A5422" t="s">
        <v>5361</v>
      </c>
      <c r="B5422" t="s">
        <v>5362</v>
      </c>
    </row>
    <row r="5423" spans="1:2">
      <c r="A5423" t="s">
        <v>12058</v>
      </c>
      <c r="B5423" t="s">
        <v>12059</v>
      </c>
    </row>
    <row r="5424" spans="1:2">
      <c r="A5424" t="s">
        <v>9491</v>
      </c>
      <c r="B5424" t="s">
        <v>9492</v>
      </c>
    </row>
    <row r="5425" spans="1:2">
      <c r="A5425" t="s">
        <v>9491</v>
      </c>
      <c r="B5425" t="s">
        <v>9492</v>
      </c>
    </row>
    <row r="5426" spans="1:2">
      <c r="A5426" t="s">
        <v>10144</v>
      </c>
      <c r="B5426" t="s">
        <v>10145</v>
      </c>
    </row>
    <row r="5427" spans="1:2">
      <c r="A5427" t="s">
        <v>3579</v>
      </c>
      <c r="B5427" t="s">
        <v>3580</v>
      </c>
    </row>
    <row r="5428" spans="1:2">
      <c r="A5428" t="s">
        <v>8916</v>
      </c>
      <c r="B5428" t="s">
        <v>8917</v>
      </c>
    </row>
    <row r="5429" spans="1:2">
      <c r="A5429" t="s">
        <v>6820</v>
      </c>
      <c r="B5429" t="s">
        <v>6821</v>
      </c>
    </row>
    <row r="5430" spans="1:2">
      <c r="A5430" t="s">
        <v>12373</v>
      </c>
      <c r="B5430" t="s">
        <v>12374</v>
      </c>
    </row>
    <row r="5431" spans="1:2">
      <c r="A5431" t="s">
        <v>11048</v>
      </c>
      <c r="B5431" t="s">
        <v>11049</v>
      </c>
    </row>
    <row r="5432" spans="1:2">
      <c r="A5432" t="s">
        <v>11048</v>
      </c>
      <c r="B5432" t="s">
        <v>11049</v>
      </c>
    </row>
    <row r="5433" spans="1:2">
      <c r="A5433" t="s">
        <v>8396</v>
      </c>
      <c r="B5433" t="s">
        <v>8397</v>
      </c>
    </row>
    <row r="5434" spans="1:2">
      <c r="A5434" t="s">
        <v>8435</v>
      </c>
      <c r="B5434" t="s">
        <v>8436</v>
      </c>
    </row>
    <row r="5435" spans="1:2">
      <c r="A5435" t="s">
        <v>3467</v>
      </c>
      <c r="B5435" t="s">
        <v>3468</v>
      </c>
    </row>
    <row r="5436" spans="1:2">
      <c r="A5436" t="s">
        <v>10548</v>
      </c>
      <c r="B5436" t="s">
        <v>10549</v>
      </c>
    </row>
    <row r="5437" spans="1:2">
      <c r="A5437" t="s">
        <v>10548</v>
      </c>
      <c r="B5437" t="s">
        <v>10549</v>
      </c>
    </row>
    <row r="5438" spans="1:2">
      <c r="A5438" t="s">
        <v>13313</v>
      </c>
      <c r="B5438" t="s">
        <v>13314</v>
      </c>
    </row>
    <row r="5439" spans="1:2">
      <c r="A5439" t="s">
        <v>8822</v>
      </c>
      <c r="B5439" t="s">
        <v>8823</v>
      </c>
    </row>
    <row r="5440" spans="1:2">
      <c r="A5440" t="s">
        <v>8820</v>
      </c>
      <c r="B5440" t="s">
        <v>8821</v>
      </c>
    </row>
    <row r="5441" spans="1:2">
      <c r="A5441" t="s">
        <v>6428</v>
      </c>
      <c r="B5441" t="s">
        <v>6429</v>
      </c>
    </row>
    <row r="5442" spans="1:2">
      <c r="A5442" t="s">
        <v>7844</v>
      </c>
      <c r="B5442" t="s">
        <v>7845</v>
      </c>
    </row>
    <row r="5443" spans="1:2">
      <c r="A5443" t="s">
        <v>7844</v>
      </c>
      <c r="B5443" t="s">
        <v>14231</v>
      </c>
    </row>
    <row r="5444" spans="1:2">
      <c r="A5444" t="s">
        <v>10124</v>
      </c>
      <c r="B5444" t="s">
        <v>10126</v>
      </c>
    </row>
    <row r="5445" spans="1:2">
      <c r="A5445" t="s">
        <v>10130</v>
      </c>
      <c r="B5445" t="s">
        <v>10132</v>
      </c>
    </row>
    <row r="5446" spans="1:2">
      <c r="A5446" t="s">
        <v>10141</v>
      </c>
      <c r="B5446" t="s">
        <v>10143</v>
      </c>
    </row>
    <row r="5447" spans="1:2">
      <c r="A5447" t="s">
        <v>10159</v>
      </c>
      <c r="B5447" t="s">
        <v>10161</v>
      </c>
    </row>
    <row r="5448" spans="1:2">
      <c r="A5448" t="s">
        <v>10156</v>
      </c>
      <c r="B5448" t="s">
        <v>10158</v>
      </c>
    </row>
    <row r="5449" spans="1:2">
      <c r="A5449" t="s">
        <v>9234</v>
      </c>
      <c r="B5449" t="s">
        <v>9235</v>
      </c>
    </row>
    <row r="5450" spans="1:2">
      <c r="A5450" t="s">
        <v>5271</v>
      </c>
      <c r="B5450" t="s">
        <v>5272</v>
      </c>
    </row>
    <row r="5451" spans="1:2">
      <c r="A5451" t="s">
        <v>7196</v>
      </c>
      <c r="B5451" t="s">
        <v>7197</v>
      </c>
    </row>
    <row r="5452" spans="1:2">
      <c r="A5452" t="s">
        <v>12561</v>
      </c>
      <c r="B5452" t="s">
        <v>12562</v>
      </c>
    </row>
    <row r="5453" spans="1:2">
      <c r="A5453" t="s">
        <v>7053</v>
      </c>
      <c r="B5453" t="s">
        <v>14225</v>
      </c>
    </row>
    <row r="5454" spans="1:2">
      <c r="A5454" t="s">
        <v>7088</v>
      </c>
      <c r="B5454" t="s">
        <v>7089</v>
      </c>
    </row>
    <row r="5455" spans="1:2">
      <c r="A5455" t="s">
        <v>10024</v>
      </c>
      <c r="B5455" t="s">
        <v>10025</v>
      </c>
    </row>
    <row r="5456" spans="1:2">
      <c r="A5456" t="s">
        <v>10024</v>
      </c>
      <c r="B5456" t="s">
        <v>10025</v>
      </c>
    </row>
    <row r="5457" spans="1:2">
      <c r="A5457" t="s">
        <v>9006</v>
      </c>
      <c r="B5457" t="s">
        <v>9007</v>
      </c>
    </row>
    <row r="5458" spans="1:2">
      <c r="A5458" t="s">
        <v>10829</v>
      </c>
      <c r="B5458" t="s">
        <v>10830</v>
      </c>
    </row>
    <row r="5459" spans="1:2">
      <c r="A5459" t="s">
        <v>6155</v>
      </c>
      <c r="B5459" t="s">
        <v>6156</v>
      </c>
    </row>
    <row r="5460" spans="1:2">
      <c r="A5460" t="s">
        <v>6530</v>
      </c>
      <c r="B5460" t="s">
        <v>6531</v>
      </c>
    </row>
    <row r="5461" spans="1:2">
      <c r="A5461" t="s">
        <v>8398</v>
      </c>
      <c r="B5461" t="s">
        <v>8399</v>
      </c>
    </row>
    <row r="5462" spans="1:2">
      <c r="A5462" t="s">
        <v>8431</v>
      </c>
      <c r="B5462" t="s">
        <v>8432</v>
      </c>
    </row>
    <row r="5463" spans="1:2">
      <c r="A5463" t="s">
        <v>4170</v>
      </c>
      <c r="B5463" t="s">
        <v>4171</v>
      </c>
    </row>
    <row r="5464" spans="1:2">
      <c r="A5464" t="s">
        <v>4170</v>
      </c>
      <c r="B5464" t="s">
        <v>4171</v>
      </c>
    </row>
    <row r="5465" spans="1:2">
      <c r="A5465" t="s">
        <v>11263</v>
      </c>
      <c r="B5465" t="s">
        <v>11264</v>
      </c>
    </row>
    <row r="5466" spans="1:2">
      <c r="A5466" t="s">
        <v>8147</v>
      </c>
      <c r="B5466" t="s">
        <v>8149</v>
      </c>
    </row>
    <row r="5467" spans="1:2">
      <c r="A5467" t="s">
        <v>13107</v>
      </c>
      <c r="B5467" t="s">
        <v>13108</v>
      </c>
    </row>
    <row r="5468" spans="1:2">
      <c r="A5468" t="s">
        <v>4956</v>
      </c>
      <c r="B5468" t="s">
        <v>4957</v>
      </c>
    </row>
    <row r="5469" spans="1:2">
      <c r="A5469" t="s">
        <v>7476</v>
      </c>
      <c r="B5469" t="s">
        <v>7477</v>
      </c>
    </row>
    <row r="5470" spans="1:2">
      <c r="A5470" t="s">
        <v>9798</v>
      </c>
      <c r="B5470" t="s">
        <v>9799</v>
      </c>
    </row>
    <row r="5471" spans="1:2">
      <c r="A5471" t="s">
        <v>7482</v>
      </c>
      <c r="B5471" t="s">
        <v>7483</v>
      </c>
    </row>
    <row r="5472" spans="1:2">
      <c r="A5472" t="s">
        <v>12778</v>
      </c>
      <c r="B5472" t="s">
        <v>12779</v>
      </c>
    </row>
    <row r="5473" spans="1:2">
      <c r="A5473" t="s">
        <v>4436</v>
      </c>
      <c r="B5473" t="s">
        <v>4438</v>
      </c>
    </row>
    <row r="5474" spans="1:2">
      <c r="A5474" t="s">
        <v>5937</v>
      </c>
      <c r="B5474" t="s">
        <v>14219</v>
      </c>
    </row>
    <row r="5475" spans="1:2">
      <c r="A5475" t="s">
        <v>5896</v>
      </c>
      <c r="B5475" t="s">
        <v>5897</v>
      </c>
    </row>
    <row r="5476" spans="1:2">
      <c r="A5476" t="s">
        <v>4431</v>
      </c>
      <c r="B5476" t="s">
        <v>4432</v>
      </c>
    </row>
    <row r="5477" spans="1:2">
      <c r="A5477" t="s">
        <v>3711</v>
      </c>
      <c r="B5477" t="s">
        <v>3712</v>
      </c>
    </row>
    <row r="5478" spans="1:2">
      <c r="A5478" t="s">
        <v>5468</v>
      </c>
      <c r="B5478" t="s">
        <v>5469</v>
      </c>
    </row>
    <row r="5479" spans="1:2">
      <c r="A5479" t="s">
        <v>8578</v>
      </c>
      <c r="B5479" t="s">
        <v>8579</v>
      </c>
    </row>
    <row r="5480" spans="1:2">
      <c r="A5480" t="s">
        <v>9809</v>
      </c>
      <c r="B5480" t="s">
        <v>9810</v>
      </c>
    </row>
    <row r="5481" spans="1:2">
      <c r="A5481" t="s">
        <v>8796</v>
      </c>
      <c r="B5481" t="s">
        <v>8797</v>
      </c>
    </row>
    <row r="5482" spans="1:2">
      <c r="A5482" t="s">
        <v>9277</v>
      </c>
      <c r="B5482" t="s">
        <v>9278</v>
      </c>
    </row>
    <row r="5483" spans="1:2">
      <c r="A5483" t="s">
        <v>13072</v>
      </c>
      <c r="B5483" t="s">
        <v>2762</v>
      </c>
    </row>
    <row r="5484" spans="1:2">
      <c r="A5484" t="s">
        <v>9652</v>
      </c>
      <c r="B5484" t="s">
        <v>9653</v>
      </c>
    </row>
    <row r="5485" spans="1:2">
      <c r="A5485" t="s">
        <v>8282</v>
      </c>
      <c r="B5485" t="s">
        <v>8283</v>
      </c>
    </row>
    <row r="5486" spans="1:2">
      <c r="A5486" t="s">
        <v>8282</v>
      </c>
      <c r="B5486" t="s">
        <v>8283</v>
      </c>
    </row>
    <row r="5487" spans="1:2">
      <c r="A5487" t="s">
        <v>13255</v>
      </c>
      <c r="B5487" t="s">
        <v>13256</v>
      </c>
    </row>
    <row r="5488" spans="1:2">
      <c r="A5488" t="s">
        <v>13285</v>
      </c>
      <c r="B5488" t="s">
        <v>13286</v>
      </c>
    </row>
    <row r="5489" spans="1:2">
      <c r="A5489" t="s">
        <v>3887</v>
      </c>
      <c r="B5489" t="s">
        <v>3888</v>
      </c>
    </row>
    <row r="5490" spans="1:2">
      <c r="A5490" t="s">
        <v>13289</v>
      </c>
      <c r="B5490" t="s">
        <v>13290</v>
      </c>
    </row>
    <row r="5491" spans="1:2">
      <c r="A5491" t="s">
        <v>7725</v>
      </c>
      <c r="B5491" t="s">
        <v>7726</v>
      </c>
    </row>
    <row r="5492" spans="1:2">
      <c r="A5492" t="s">
        <v>6582</v>
      </c>
      <c r="B5492" t="s">
        <v>6583</v>
      </c>
    </row>
    <row r="5493" spans="1:2">
      <c r="A5493" t="s">
        <v>11925</v>
      </c>
      <c r="B5493" t="s">
        <v>11926</v>
      </c>
    </row>
    <row r="5494" spans="1:2">
      <c r="A5494" t="s">
        <v>9641</v>
      </c>
      <c r="B5494" t="s">
        <v>9643</v>
      </c>
    </row>
    <row r="5495" spans="1:2">
      <c r="A5495" t="s">
        <v>9638</v>
      </c>
      <c r="B5495" t="s">
        <v>9639</v>
      </c>
    </row>
    <row r="5496" spans="1:2">
      <c r="A5496" t="s">
        <v>4322</v>
      </c>
      <c r="B5496" t="s">
        <v>4323</v>
      </c>
    </row>
    <row r="5497" spans="1:2">
      <c r="A5497" t="s">
        <v>13265</v>
      </c>
      <c r="B5497" t="s">
        <v>13266</v>
      </c>
    </row>
    <row r="5498" spans="1:2">
      <c r="A5498" t="s">
        <v>4572</v>
      </c>
      <c r="B5498" t="s">
        <v>4573</v>
      </c>
    </row>
    <row r="5499" spans="1:2">
      <c r="A5499" t="s">
        <v>5072</v>
      </c>
      <c r="B5499" t="s">
        <v>5073</v>
      </c>
    </row>
    <row r="5500" spans="1:2">
      <c r="A5500" t="s">
        <v>6193</v>
      </c>
      <c r="B5500" t="s">
        <v>6194</v>
      </c>
    </row>
    <row r="5501" spans="1:2">
      <c r="A5501" t="s">
        <v>9681</v>
      </c>
      <c r="B5501" t="s">
        <v>9682</v>
      </c>
    </row>
    <row r="5502" spans="1:2">
      <c r="A5502" t="s">
        <v>9681</v>
      </c>
      <c r="B5502" t="s">
        <v>9682</v>
      </c>
    </row>
    <row r="5503" spans="1:2">
      <c r="A5503" t="s">
        <v>4666</v>
      </c>
      <c r="B5503" t="s">
        <v>4667</v>
      </c>
    </row>
    <row r="5504" spans="1:2">
      <c r="A5504" t="s">
        <v>5224</v>
      </c>
      <c r="B5504" t="s">
        <v>5225</v>
      </c>
    </row>
    <row r="5505" spans="1:2">
      <c r="A5505" t="s">
        <v>7545</v>
      </c>
      <c r="B5505" t="s">
        <v>7546</v>
      </c>
    </row>
    <row r="5506" spans="1:2">
      <c r="A5506" t="s">
        <v>12093</v>
      </c>
      <c r="B5506" t="s">
        <v>12094</v>
      </c>
    </row>
    <row r="5507" spans="1:2">
      <c r="A5507" t="s">
        <v>12093</v>
      </c>
      <c r="B5507" t="s">
        <v>12095</v>
      </c>
    </row>
    <row r="5508" spans="1:2">
      <c r="A5508" t="s">
        <v>4551</v>
      </c>
      <c r="B5508" t="s">
        <v>1811</v>
      </c>
    </row>
    <row r="5509" spans="1:2">
      <c r="A5509" t="s">
        <v>13297</v>
      </c>
      <c r="B5509" t="s">
        <v>13298</v>
      </c>
    </row>
    <row r="5510" spans="1:2">
      <c r="A5510" t="s">
        <v>3550</v>
      </c>
      <c r="B5510" t="s">
        <v>3551</v>
      </c>
    </row>
    <row r="5511" spans="1:2">
      <c r="A5511" t="s">
        <v>5615</v>
      </c>
      <c r="B5511" t="s">
        <v>5616</v>
      </c>
    </row>
    <row r="5512" spans="1:2">
      <c r="A5512" t="s">
        <v>5615</v>
      </c>
      <c r="B5512" t="s">
        <v>5617</v>
      </c>
    </row>
    <row r="5513" spans="1:2">
      <c r="A5513" t="s">
        <v>9862</v>
      </c>
      <c r="B5513" t="s">
        <v>9863</v>
      </c>
    </row>
    <row r="5514" spans="1:2">
      <c r="A5514" t="s">
        <v>10857</v>
      </c>
      <c r="B5514" t="s">
        <v>10858</v>
      </c>
    </row>
    <row r="5515" spans="1:2">
      <c r="A5515" t="s">
        <v>10454</v>
      </c>
      <c r="B5515" t="s">
        <v>10456</v>
      </c>
    </row>
    <row r="5516" spans="1:2">
      <c r="A5516" t="s">
        <v>10430</v>
      </c>
      <c r="B5516" t="s">
        <v>10431</v>
      </c>
    </row>
    <row r="5517" spans="1:2">
      <c r="A5517" t="s">
        <v>10348</v>
      </c>
      <c r="B5517" t="s">
        <v>10349</v>
      </c>
    </row>
    <row r="5518" spans="1:2">
      <c r="A5518" t="s">
        <v>10509</v>
      </c>
      <c r="B5518" t="s">
        <v>10510</v>
      </c>
    </row>
    <row r="5519" spans="1:2">
      <c r="A5519" t="s">
        <v>10439</v>
      </c>
      <c r="B5519" t="s">
        <v>10440</v>
      </c>
    </row>
    <row r="5520" spans="1:2">
      <c r="A5520" t="s">
        <v>10542</v>
      </c>
      <c r="B5520" t="s">
        <v>10544</v>
      </c>
    </row>
    <row r="5521" spans="1:2">
      <c r="A5521" t="s">
        <v>10517</v>
      </c>
      <c r="B5521" t="s">
        <v>10519</v>
      </c>
    </row>
    <row r="5522" spans="1:2">
      <c r="A5522" t="s">
        <v>10451</v>
      </c>
      <c r="B5522" t="s">
        <v>10452</v>
      </c>
    </row>
    <row r="5523" spans="1:2">
      <c r="A5523" t="s">
        <v>5279</v>
      </c>
      <c r="B5523" t="s">
        <v>5280</v>
      </c>
    </row>
    <row r="5524" spans="1:2">
      <c r="A5524" t="s">
        <v>6980</v>
      </c>
      <c r="B5524" t="s">
        <v>6981</v>
      </c>
    </row>
    <row r="5525" spans="1:2">
      <c r="A5525" t="s">
        <v>5236</v>
      </c>
      <c r="B5525" t="s">
        <v>5237</v>
      </c>
    </row>
    <row r="5526" spans="1:2">
      <c r="A5526" t="s">
        <v>6980</v>
      </c>
      <c r="B5526" t="s">
        <v>6982</v>
      </c>
    </row>
    <row r="5527" spans="1:2">
      <c r="A5527" t="s">
        <v>3445</v>
      </c>
      <c r="B5527" t="s">
        <v>3446</v>
      </c>
    </row>
    <row r="5528" spans="1:2">
      <c r="A5528" t="s">
        <v>9388</v>
      </c>
      <c r="B5528" t="s">
        <v>9389</v>
      </c>
    </row>
    <row r="5529" spans="1:2">
      <c r="A5529" t="s">
        <v>3568</v>
      </c>
      <c r="B5529" t="s">
        <v>3569</v>
      </c>
    </row>
    <row r="5530" spans="1:2">
      <c r="A5530" t="s">
        <v>8127</v>
      </c>
      <c r="B5530" t="s">
        <v>8128</v>
      </c>
    </row>
    <row r="5531" spans="1:2">
      <c r="A5531" t="s">
        <v>11800</v>
      </c>
      <c r="B5531" t="s">
        <v>11801</v>
      </c>
    </row>
    <row r="5532" spans="1:2">
      <c r="A5532" t="s">
        <v>5267</v>
      </c>
      <c r="B5532" t="s">
        <v>5268</v>
      </c>
    </row>
    <row r="5533" spans="1:2">
      <c r="A5533" t="s">
        <v>9062</v>
      </c>
      <c r="B5533" t="s">
        <v>9063</v>
      </c>
    </row>
    <row r="5534" spans="1:2">
      <c r="A5534" t="s">
        <v>5226</v>
      </c>
      <c r="B5534" t="s">
        <v>5227</v>
      </c>
    </row>
    <row r="5535" spans="1:2">
      <c r="A5535" t="s">
        <v>8850</v>
      </c>
      <c r="B5535" t="s">
        <v>8851</v>
      </c>
    </row>
    <row r="5536" spans="1:2">
      <c r="A5536" t="s">
        <v>10968</v>
      </c>
      <c r="B5536" t="s">
        <v>10970</v>
      </c>
    </row>
    <row r="5537" spans="1:2">
      <c r="A5537" t="s">
        <v>9737</v>
      </c>
      <c r="B5537" t="s">
        <v>9738</v>
      </c>
    </row>
    <row r="5538" spans="1:2">
      <c r="A5538" t="s">
        <v>5285</v>
      </c>
      <c r="B5538" t="s">
        <v>5286</v>
      </c>
    </row>
    <row r="5539" spans="1:2">
      <c r="A5539" t="s">
        <v>9076</v>
      </c>
      <c r="B5539" t="s">
        <v>9077</v>
      </c>
    </row>
    <row r="5540" spans="1:2">
      <c r="A5540" t="s">
        <v>12605</v>
      </c>
      <c r="B5540" t="s">
        <v>12606</v>
      </c>
    </row>
    <row r="5541" spans="1:2">
      <c r="A5541" t="s">
        <v>4202</v>
      </c>
      <c r="B5541" t="s">
        <v>4203</v>
      </c>
    </row>
    <row r="5542" spans="1:2">
      <c r="A5542" t="s">
        <v>7624</v>
      </c>
      <c r="B5542" t="s">
        <v>7626</v>
      </c>
    </row>
    <row r="5543" spans="1:2">
      <c r="A5543" t="s">
        <v>11972</v>
      </c>
      <c r="B5543" t="s">
        <v>11973</v>
      </c>
    </row>
    <row r="5544" spans="1:2">
      <c r="A5544" t="s">
        <v>12475</v>
      </c>
      <c r="B5544" t="s">
        <v>12476</v>
      </c>
    </row>
    <row r="5545" spans="1:2">
      <c r="A5545" t="s">
        <v>4474</v>
      </c>
      <c r="B5545" t="s">
        <v>4475</v>
      </c>
    </row>
    <row r="5546" spans="1:2">
      <c r="A5546" t="s">
        <v>7581</v>
      </c>
      <c r="B5546" t="s">
        <v>7583</v>
      </c>
    </row>
    <row r="5547" spans="1:2">
      <c r="A5547" t="s">
        <v>7581</v>
      </c>
      <c r="B5547" t="s">
        <v>7582</v>
      </c>
    </row>
    <row r="5548" spans="1:2">
      <c r="A5548" t="s">
        <v>7600</v>
      </c>
      <c r="B5548" t="s">
        <v>1803</v>
      </c>
    </row>
    <row r="5549" spans="1:2">
      <c r="A5549" t="s">
        <v>7600</v>
      </c>
      <c r="B5549" t="s">
        <v>7601</v>
      </c>
    </row>
    <row r="5550" spans="1:2">
      <c r="A5550" t="s">
        <v>4417</v>
      </c>
      <c r="B5550" t="s">
        <v>4418</v>
      </c>
    </row>
    <row r="5551" spans="1:2">
      <c r="A5551" t="s">
        <v>5520</v>
      </c>
      <c r="B5551" t="s">
        <v>4418</v>
      </c>
    </row>
    <row r="5552" spans="1:2">
      <c r="A5552" t="s">
        <v>9074</v>
      </c>
      <c r="B5552" t="s">
        <v>9075</v>
      </c>
    </row>
    <row r="5553" spans="1:2">
      <c r="A5553" t="s">
        <v>4732</v>
      </c>
      <c r="B5553" t="s">
        <v>4733</v>
      </c>
    </row>
    <row r="5554" spans="1:2">
      <c r="A5554" t="s">
        <v>11786</v>
      </c>
      <c r="B5554" t="s">
        <v>11787</v>
      </c>
    </row>
    <row r="5555" spans="1:2">
      <c r="A5555" t="s">
        <v>6854</v>
      </c>
      <c r="B5555" t="s">
        <v>6855</v>
      </c>
    </row>
    <row r="5556" spans="1:2">
      <c r="A5556" t="s">
        <v>6662</v>
      </c>
      <c r="B5556" t="s">
        <v>6663</v>
      </c>
    </row>
    <row r="5557" spans="1:2">
      <c r="A5557" t="s">
        <v>4492</v>
      </c>
      <c r="B5557" t="s">
        <v>4493</v>
      </c>
    </row>
    <row r="5558" spans="1:2">
      <c r="A5558" t="s">
        <v>9281</v>
      </c>
      <c r="B5558" t="s">
        <v>9282</v>
      </c>
    </row>
    <row r="5559" spans="1:2">
      <c r="A5559" t="s">
        <v>11050</v>
      </c>
      <c r="B5559" t="s">
        <v>11052</v>
      </c>
    </row>
    <row r="5560" spans="1:2">
      <c r="A5560" t="s">
        <v>11050</v>
      </c>
      <c r="B5560" t="s">
        <v>11051</v>
      </c>
    </row>
    <row r="5561" spans="1:2">
      <c r="A5561" t="s">
        <v>12417</v>
      </c>
      <c r="B5561" t="s">
        <v>12418</v>
      </c>
    </row>
    <row r="5562" spans="1:2">
      <c r="A5562" t="s">
        <v>12417</v>
      </c>
      <c r="B5562" t="s">
        <v>12418</v>
      </c>
    </row>
    <row r="5563" spans="1:2">
      <c r="A5563" t="s">
        <v>10906</v>
      </c>
      <c r="B5563" t="s">
        <v>10907</v>
      </c>
    </row>
    <row r="5564" spans="1:2">
      <c r="A5564" t="s">
        <v>13368</v>
      </c>
      <c r="B5564" t="s">
        <v>13369</v>
      </c>
    </row>
    <row r="5565" spans="1:2">
      <c r="A5565" t="s">
        <v>13368</v>
      </c>
      <c r="B5565" t="s">
        <v>13369</v>
      </c>
    </row>
    <row r="5566" spans="1:2">
      <c r="A5566" t="s">
        <v>6195</v>
      </c>
      <c r="B5566" t="s">
        <v>6196</v>
      </c>
    </row>
    <row r="5567" spans="1:2">
      <c r="A5567" t="s">
        <v>6063</v>
      </c>
      <c r="B5567" t="s">
        <v>6064</v>
      </c>
    </row>
    <row r="5568" spans="1:2">
      <c r="A5568" t="s">
        <v>7448</v>
      </c>
      <c r="B5568" t="s">
        <v>7449</v>
      </c>
    </row>
    <row r="5569" spans="1:2">
      <c r="A5569" t="s">
        <v>12895</v>
      </c>
      <c r="B5569" t="s">
        <v>12896</v>
      </c>
    </row>
    <row r="5570" spans="1:2">
      <c r="A5570" t="s">
        <v>4495</v>
      </c>
      <c r="B5570" t="s">
        <v>4496</v>
      </c>
    </row>
    <row r="5571" spans="1:2">
      <c r="A5571" t="s">
        <v>7391</v>
      </c>
      <c r="B5571" t="s">
        <v>7392</v>
      </c>
    </row>
    <row r="5572" spans="1:2">
      <c r="A5572" t="s">
        <v>13165</v>
      </c>
      <c r="B5572" t="s">
        <v>13166</v>
      </c>
    </row>
    <row r="5573" spans="1:2">
      <c r="A5573" t="s">
        <v>13167</v>
      </c>
      <c r="B5573" t="s">
        <v>13166</v>
      </c>
    </row>
    <row r="5574" spans="1:2">
      <c r="A5574" t="s">
        <v>7624</v>
      </c>
      <c r="B5574" t="s">
        <v>7625</v>
      </c>
    </row>
    <row r="5575" spans="1:2">
      <c r="A5575" t="s">
        <v>6621</v>
      </c>
      <c r="B5575" t="s">
        <v>6622</v>
      </c>
    </row>
    <row r="5576" spans="1:2">
      <c r="A5576" t="s">
        <v>7555</v>
      </c>
      <c r="B5576" t="s">
        <v>7556</v>
      </c>
    </row>
    <row r="5577" spans="1:2">
      <c r="A5577" t="s">
        <v>6489</v>
      </c>
      <c r="B5577" t="s">
        <v>6490</v>
      </c>
    </row>
    <row r="5578" spans="1:2">
      <c r="A5578" t="s">
        <v>9361</v>
      </c>
      <c r="B5578" t="s">
        <v>9362</v>
      </c>
    </row>
    <row r="5579" spans="1:2">
      <c r="A5579" t="s">
        <v>3647</v>
      </c>
      <c r="B5579" t="s">
        <v>3648</v>
      </c>
    </row>
    <row r="5580" spans="1:2">
      <c r="A5580" t="s">
        <v>6279</v>
      </c>
      <c r="B5580" t="s">
        <v>6280</v>
      </c>
    </row>
    <row r="5581" spans="1:2">
      <c r="A5581" t="s">
        <v>7563</v>
      </c>
      <c r="B5581" t="s">
        <v>2593</v>
      </c>
    </row>
    <row r="5582" spans="1:2">
      <c r="A5582" t="s">
        <v>12365</v>
      </c>
      <c r="B5582" t="s">
        <v>12366</v>
      </c>
    </row>
    <row r="5583" spans="1:2">
      <c r="A5583" t="s">
        <v>13281</v>
      </c>
      <c r="B5583" t="s">
        <v>13282</v>
      </c>
    </row>
    <row r="5584" spans="1:2">
      <c r="A5584" t="s">
        <v>12477</v>
      </c>
      <c r="B5584" t="s">
        <v>12478</v>
      </c>
    </row>
    <row r="5585" spans="1:2">
      <c r="A5585" t="s">
        <v>6277</v>
      </c>
      <c r="B5585" t="s">
        <v>6278</v>
      </c>
    </row>
    <row r="5586" spans="1:2">
      <c r="A5586" t="s">
        <v>8400</v>
      </c>
      <c r="B5586" t="s">
        <v>8401</v>
      </c>
    </row>
    <row r="5587" spans="1:2">
      <c r="A5587" t="s">
        <v>12220</v>
      </c>
      <c r="B5587" t="s">
        <v>12221</v>
      </c>
    </row>
    <row r="5588" spans="1:2">
      <c r="A5588" t="s">
        <v>7727</v>
      </c>
      <c r="B5588" t="s">
        <v>7728</v>
      </c>
    </row>
    <row r="5589" spans="1:2">
      <c r="A5589" t="s">
        <v>7291</v>
      </c>
      <c r="B5589" t="s">
        <v>7292</v>
      </c>
    </row>
    <row r="5590" spans="1:2">
      <c r="A5590" t="s">
        <v>9384</v>
      </c>
      <c r="B5590" t="s">
        <v>9385</v>
      </c>
    </row>
    <row r="5591" spans="1:2">
      <c r="A5591" t="s">
        <v>4326</v>
      </c>
      <c r="B5591" t="s">
        <v>4327</v>
      </c>
    </row>
    <row r="5592" spans="1:2">
      <c r="A5592" t="s">
        <v>4334</v>
      </c>
      <c r="B5592" t="s">
        <v>4335</v>
      </c>
    </row>
    <row r="5593" spans="1:2">
      <c r="A5593" t="s">
        <v>12188</v>
      </c>
      <c r="B5593" t="s">
        <v>12189</v>
      </c>
    </row>
    <row r="5594" spans="1:2">
      <c r="A5594" t="s">
        <v>11468</v>
      </c>
      <c r="B5594" t="s">
        <v>11469</v>
      </c>
    </row>
    <row r="5595" spans="1:2">
      <c r="A5595" t="s">
        <v>14094</v>
      </c>
      <c r="B5595" t="s">
        <v>4988</v>
      </c>
    </row>
    <row r="5596" spans="1:2">
      <c r="A5596" t="s">
        <v>11842</v>
      </c>
      <c r="B5596" t="s">
        <v>11843</v>
      </c>
    </row>
    <row r="5597" spans="1:2">
      <c r="A5597" t="s">
        <v>13149</v>
      </c>
      <c r="B5597" t="s">
        <v>13150</v>
      </c>
    </row>
    <row r="5598" spans="1:2">
      <c r="A5598" t="s">
        <v>7517</v>
      </c>
      <c r="B5598" t="s">
        <v>7518</v>
      </c>
    </row>
    <row r="5599" spans="1:2">
      <c r="A5599" t="s">
        <v>11884</v>
      </c>
      <c r="B5599" t="s">
        <v>11885</v>
      </c>
    </row>
    <row r="5600" spans="1:2">
      <c r="A5600" t="s">
        <v>7371</v>
      </c>
      <c r="B5600" t="s">
        <v>7373</v>
      </c>
    </row>
    <row r="5601" spans="1:2">
      <c r="A5601" t="s">
        <v>7371</v>
      </c>
      <c r="B5601" t="s">
        <v>7372</v>
      </c>
    </row>
    <row r="5602" spans="1:2">
      <c r="A5602" t="s">
        <v>7374</v>
      </c>
      <c r="B5602" t="s">
        <v>7375</v>
      </c>
    </row>
    <row r="5603" spans="1:2">
      <c r="A5603" t="s">
        <v>7242</v>
      </c>
      <c r="B5603" t="s">
        <v>7243</v>
      </c>
    </row>
    <row r="5604" spans="1:2">
      <c r="A5604" t="s">
        <v>8117</v>
      </c>
      <c r="B5604" t="s">
        <v>8118</v>
      </c>
    </row>
    <row r="5605" spans="1:2">
      <c r="A5605" t="s">
        <v>8115</v>
      </c>
      <c r="B5605" t="s">
        <v>8116</v>
      </c>
    </row>
    <row r="5606" spans="1:2">
      <c r="A5606" t="s">
        <v>7363</v>
      </c>
      <c r="B5606" t="s">
        <v>7364</v>
      </c>
    </row>
    <row r="5607" spans="1:2">
      <c r="A5607" t="s">
        <v>8127</v>
      </c>
      <c r="B5607" t="s">
        <v>8129</v>
      </c>
    </row>
    <row r="5608" spans="1:2">
      <c r="A5608" t="s">
        <v>8127</v>
      </c>
      <c r="B5608" t="s">
        <v>8130</v>
      </c>
    </row>
    <row r="5609" spans="1:2">
      <c r="A5609" t="s">
        <v>7889</v>
      </c>
      <c r="B5609" t="s">
        <v>7890</v>
      </c>
    </row>
    <row r="5610" spans="1:2">
      <c r="A5610" t="s">
        <v>7084</v>
      </c>
      <c r="B5610" t="s">
        <v>7085</v>
      </c>
    </row>
    <row r="5611" spans="1:2">
      <c r="A5611" t="s">
        <v>11446</v>
      </c>
      <c r="B5611" t="s">
        <v>11447</v>
      </c>
    </row>
    <row r="5612" spans="1:2">
      <c r="A5612" t="s">
        <v>11876</v>
      </c>
      <c r="B5612" t="s">
        <v>11877</v>
      </c>
    </row>
    <row r="5613" spans="1:2">
      <c r="A5613" t="s">
        <v>11856</v>
      </c>
      <c r="B5613" t="s">
        <v>11857</v>
      </c>
    </row>
    <row r="5614" spans="1:2">
      <c r="A5614" t="s">
        <v>10021</v>
      </c>
      <c r="B5614" t="s">
        <v>10023</v>
      </c>
    </row>
    <row r="5615" spans="1:2">
      <c r="A5615" t="s">
        <v>10021</v>
      </c>
      <c r="B5615" t="s">
        <v>10023</v>
      </c>
    </row>
    <row r="5616" spans="1:2">
      <c r="A5616" t="s">
        <v>4340</v>
      </c>
      <c r="B5616" t="s">
        <v>4341</v>
      </c>
    </row>
    <row r="5617" spans="1:2">
      <c r="A5617" t="s">
        <v>13215</v>
      </c>
      <c r="B5617" t="s">
        <v>13216</v>
      </c>
    </row>
    <row r="5618" spans="1:2">
      <c r="A5618" t="s">
        <v>5016</v>
      </c>
      <c r="B5618" t="s">
        <v>5017</v>
      </c>
    </row>
    <row r="5619" spans="1:2">
      <c r="A5619" t="s">
        <v>11844</v>
      </c>
      <c r="B5619" t="s">
        <v>11845</v>
      </c>
    </row>
    <row r="5620" spans="1:2">
      <c r="A5620" t="s">
        <v>11536</v>
      </c>
      <c r="B5620" t="s">
        <v>11537</v>
      </c>
    </row>
    <row r="5621" spans="1:2">
      <c r="A5621" t="s">
        <v>14087</v>
      </c>
      <c r="B5621" t="s">
        <v>14174</v>
      </c>
    </row>
    <row r="5622" spans="1:2">
      <c r="A5622" t="s">
        <v>14088</v>
      </c>
      <c r="B5622" t="s">
        <v>14175</v>
      </c>
    </row>
    <row r="5623" spans="1:2">
      <c r="A5623" t="s">
        <v>4312</v>
      </c>
      <c r="B5623" t="s">
        <v>4313</v>
      </c>
    </row>
    <row r="5624" spans="1:2">
      <c r="A5624" t="s">
        <v>13398</v>
      </c>
      <c r="B5624" t="s">
        <v>13399</v>
      </c>
    </row>
    <row r="5625" spans="1:2">
      <c r="A5625" t="s">
        <v>13398</v>
      </c>
      <c r="B5625" t="s">
        <v>13399</v>
      </c>
    </row>
    <row r="5626" spans="1:2">
      <c r="A5626" t="s">
        <v>10677</v>
      </c>
      <c r="B5626" t="s">
        <v>10678</v>
      </c>
    </row>
    <row r="5627" spans="1:2">
      <c r="A5627" t="s">
        <v>10677</v>
      </c>
      <c r="B5627" t="s">
        <v>10679</v>
      </c>
    </row>
    <row r="5628" spans="1:2">
      <c r="A5628" t="s">
        <v>3558</v>
      </c>
      <c r="B5628" t="s">
        <v>3559</v>
      </c>
    </row>
    <row r="5629" spans="1:2">
      <c r="A5629" t="s">
        <v>8622</v>
      </c>
      <c r="B5629" t="s">
        <v>8623</v>
      </c>
    </row>
    <row r="5630" spans="1:2">
      <c r="A5630" t="s">
        <v>10881</v>
      </c>
      <c r="B5630" t="s">
        <v>10882</v>
      </c>
    </row>
    <row r="5631" spans="1:2">
      <c r="A5631" t="s">
        <v>10696</v>
      </c>
      <c r="B5631" t="s">
        <v>10697</v>
      </c>
    </row>
    <row r="5632" spans="1:2">
      <c r="A5632" t="s">
        <v>10696</v>
      </c>
      <c r="B5632" t="s">
        <v>10698</v>
      </c>
    </row>
    <row r="5633" spans="1:2">
      <c r="A5633" t="s">
        <v>11053</v>
      </c>
      <c r="B5633" t="s">
        <v>11054</v>
      </c>
    </row>
    <row r="5634" spans="1:2">
      <c r="A5634" t="s">
        <v>11053</v>
      </c>
      <c r="B5634" t="s">
        <v>11055</v>
      </c>
    </row>
    <row r="5635" spans="1:2">
      <c r="A5635" t="s">
        <v>10261</v>
      </c>
      <c r="B5635" t="s">
        <v>10262</v>
      </c>
    </row>
    <row r="5636" spans="1:2">
      <c r="A5636" t="s">
        <v>10261</v>
      </c>
      <c r="B5636" t="s">
        <v>10262</v>
      </c>
    </row>
    <row r="5637" spans="1:2">
      <c r="A5637" t="s">
        <v>10261</v>
      </c>
      <c r="B5637" t="s">
        <v>10263</v>
      </c>
    </row>
    <row r="5638" spans="1:2">
      <c r="A5638" t="s">
        <v>12587</v>
      </c>
      <c r="B5638" t="s">
        <v>12588</v>
      </c>
    </row>
    <row r="5639" spans="1:2">
      <c r="A5639" t="s">
        <v>12479</v>
      </c>
      <c r="B5639" t="s">
        <v>12480</v>
      </c>
    </row>
    <row r="5640" spans="1:2">
      <c r="A5640" t="s">
        <v>5359</v>
      </c>
      <c r="B5640" t="s">
        <v>5360</v>
      </c>
    </row>
    <row r="5641" spans="1:2">
      <c r="A5641" t="s">
        <v>12391</v>
      </c>
      <c r="B5641" t="s">
        <v>12392</v>
      </c>
    </row>
    <row r="5642" spans="1:2">
      <c r="A5642" t="s">
        <v>10121</v>
      </c>
      <c r="B5642" t="s">
        <v>10123</v>
      </c>
    </row>
    <row r="5643" spans="1:2">
      <c r="A5643" t="s">
        <v>7729</v>
      </c>
      <c r="B5643" t="s">
        <v>7730</v>
      </c>
    </row>
    <row r="5644" spans="1:2">
      <c r="A5644" t="s">
        <v>11846</v>
      </c>
      <c r="B5644" t="s">
        <v>11847</v>
      </c>
    </row>
    <row r="5645" spans="1:2">
      <c r="A5645" t="s">
        <v>4168</v>
      </c>
      <c r="B5645" t="s">
        <v>4169</v>
      </c>
    </row>
    <row r="5646" spans="1:2">
      <c r="A5646" t="s">
        <v>4168</v>
      </c>
      <c r="B5646" t="s">
        <v>4169</v>
      </c>
    </row>
    <row r="5647" spans="1:2">
      <c r="A5647" t="s">
        <v>4009</v>
      </c>
      <c r="B5647" t="s">
        <v>14153</v>
      </c>
    </row>
    <row r="5648" spans="1:2">
      <c r="A5648" t="s">
        <v>13307</v>
      </c>
      <c r="B5648" t="s">
        <v>13308</v>
      </c>
    </row>
    <row r="5649" spans="1:2">
      <c r="A5649" t="s">
        <v>11159</v>
      </c>
      <c r="B5649" t="s">
        <v>11160</v>
      </c>
    </row>
    <row r="5650" spans="1:2">
      <c r="A5650" t="s">
        <v>11159</v>
      </c>
      <c r="B5650" t="s">
        <v>11161</v>
      </c>
    </row>
    <row r="5651" spans="1:2">
      <c r="A5651" t="s">
        <v>10968</v>
      </c>
      <c r="B5651" t="s">
        <v>10969</v>
      </c>
    </row>
    <row r="5652" spans="1:2">
      <c r="A5652" t="s">
        <v>11136</v>
      </c>
      <c r="B5652" t="s">
        <v>11137</v>
      </c>
    </row>
    <row r="5653" spans="1:2">
      <c r="A5653" t="s">
        <v>11136</v>
      </c>
      <c r="B5653" t="s">
        <v>11137</v>
      </c>
    </row>
    <row r="5654" spans="1:2">
      <c r="A5654" t="s">
        <v>10104</v>
      </c>
      <c r="B5654" t="s">
        <v>10105</v>
      </c>
    </row>
    <row r="5655" spans="1:2">
      <c r="A5655" t="s">
        <v>10104</v>
      </c>
      <c r="B5655" t="s">
        <v>10105</v>
      </c>
    </row>
    <row r="5656" spans="1:2">
      <c r="A5656" t="s">
        <v>7731</v>
      </c>
      <c r="B5656" t="s">
        <v>7732</v>
      </c>
    </row>
    <row r="5657" spans="1:2">
      <c r="A5657" t="s">
        <v>12249</v>
      </c>
      <c r="B5657" t="s">
        <v>12250</v>
      </c>
    </row>
    <row r="5658" spans="1:2">
      <c r="A5658" t="s">
        <v>3739</v>
      </c>
      <c r="B5658" t="s">
        <v>3740</v>
      </c>
    </row>
    <row r="5659" spans="1:2">
      <c r="A5659" t="s">
        <v>10279</v>
      </c>
      <c r="B5659" t="s">
        <v>10280</v>
      </c>
    </row>
    <row r="5660" spans="1:2">
      <c r="A5660" t="s">
        <v>7365</v>
      </c>
      <c r="B5660" t="s">
        <v>7366</v>
      </c>
    </row>
    <row r="5661" spans="1:2">
      <c r="A5661" t="s">
        <v>11056</v>
      </c>
      <c r="B5661" t="s">
        <v>11058</v>
      </c>
    </row>
    <row r="5662" spans="1:2">
      <c r="A5662" t="s">
        <v>11056</v>
      </c>
      <c r="B5662" t="s">
        <v>11057</v>
      </c>
    </row>
    <row r="5663" spans="1:2">
      <c r="A5663" t="s">
        <v>12253</v>
      </c>
      <c r="B5663" t="s">
        <v>12254</v>
      </c>
    </row>
    <row r="5664" spans="1:2">
      <c r="A5664" t="s">
        <v>4941</v>
      </c>
      <c r="B5664" t="s">
        <v>4942</v>
      </c>
    </row>
    <row r="5665" spans="1:2">
      <c r="A5665" t="s">
        <v>7027</v>
      </c>
      <c r="B5665" t="s">
        <v>7028</v>
      </c>
    </row>
    <row r="5666" spans="1:2">
      <c r="A5666" t="s">
        <v>3490</v>
      </c>
      <c r="B5666" t="s">
        <v>3491</v>
      </c>
    </row>
    <row r="5667" spans="1:2">
      <c r="A5667" t="s">
        <v>9130</v>
      </c>
      <c r="B5667" t="s">
        <v>9131</v>
      </c>
    </row>
    <row r="5668" spans="1:2">
      <c r="A5668" t="s">
        <v>9130</v>
      </c>
      <c r="B5668" t="s">
        <v>9131</v>
      </c>
    </row>
    <row r="5669" spans="1:2">
      <c r="A5669" t="s">
        <v>10279</v>
      </c>
      <c r="B5669" t="s">
        <v>10281</v>
      </c>
    </row>
    <row r="5670" spans="1:2">
      <c r="A5670" t="s">
        <v>10279</v>
      </c>
      <c r="B5670" t="s">
        <v>10281</v>
      </c>
    </row>
    <row r="5671" spans="1:2">
      <c r="A5671" t="s">
        <v>8402</v>
      </c>
      <c r="B5671" t="s">
        <v>8403</v>
      </c>
    </row>
    <row r="5672" spans="1:2">
      <c r="A5672" t="s">
        <v>9357</v>
      </c>
      <c r="B5672" t="s">
        <v>9358</v>
      </c>
    </row>
    <row r="5673" spans="1:2">
      <c r="A5673" t="s">
        <v>7030</v>
      </c>
      <c r="B5673" t="s">
        <v>7031</v>
      </c>
    </row>
    <row r="5674" spans="1:2">
      <c r="A5674" t="s">
        <v>9072</v>
      </c>
      <c r="B5674" t="s">
        <v>9073</v>
      </c>
    </row>
    <row r="5675" spans="1:2">
      <c r="A5675" t="s">
        <v>11202</v>
      </c>
      <c r="B5675" t="s">
        <v>11203</v>
      </c>
    </row>
    <row r="5676" spans="1:2">
      <c r="A5676" t="s">
        <v>7945</v>
      </c>
      <c r="B5676" t="s">
        <v>14237</v>
      </c>
    </row>
    <row r="5677" spans="1:2">
      <c r="A5677" t="s">
        <v>7030</v>
      </c>
      <c r="B5677" t="s">
        <v>7032</v>
      </c>
    </row>
    <row r="5678" spans="1:2">
      <c r="A5678" t="s">
        <v>11202</v>
      </c>
      <c r="B5678" t="s">
        <v>11204</v>
      </c>
    </row>
    <row r="5679" spans="1:2">
      <c r="A5679" t="s">
        <v>7478</v>
      </c>
      <c r="B5679" t="s">
        <v>7479</v>
      </c>
    </row>
    <row r="5680" spans="1:2">
      <c r="A5680" t="s">
        <v>3343</v>
      </c>
      <c r="B5680" t="s">
        <v>3344</v>
      </c>
    </row>
    <row r="5681" spans="1:2">
      <c r="A5681" t="s">
        <v>10811</v>
      </c>
      <c r="B5681" t="s">
        <v>10812</v>
      </c>
    </row>
    <row r="5682" spans="1:2">
      <c r="A5682" t="s">
        <v>11211</v>
      </c>
      <c r="B5682" t="s">
        <v>11212</v>
      </c>
    </row>
    <row r="5683" spans="1:2">
      <c r="A5683" t="s">
        <v>9020</v>
      </c>
      <c r="B5683" t="s">
        <v>9021</v>
      </c>
    </row>
    <row r="5684" spans="1:2">
      <c r="A5684" t="s">
        <v>6025</v>
      </c>
      <c r="B5684" t="s">
        <v>6026</v>
      </c>
    </row>
    <row r="5685" spans="1:2">
      <c r="A5685" t="s">
        <v>13073</v>
      </c>
      <c r="B5685" t="s">
        <v>14275</v>
      </c>
    </row>
    <row r="5686" spans="1:2">
      <c r="A5686" t="s">
        <v>11997</v>
      </c>
      <c r="B5686" t="s">
        <v>11998</v>
      </c>
    </row>
    <row r="5687" spans="1:2">
      <c r="A5687" t="s">
        <v>6674</v>
      </c>
      <c r="B5687" t="s">
        <v>6675</v>
      </c>
    </row>
    <row r="5688" spans="1:2">
      <c r="A5688" t="s">
        <v>6449</v>
      </c>
      <c r="B5688" t="s">
        <v>6450</v>
      </c>
    </row>
    <row r="5689" spans="1:2">
      <c r="A5689" t="s">
        <v>11995</v>
      </c>
      <c r="B5689" t="s">
        <v>11996</v>
      </c>
    </row>
    <row r="5690" spans="1:2">
      <c r="A5690" t="s">
        <v>9635</v>
      </c>
      <c r="B5690" t="s">
        <v>9636</v>
      </c>
    </row>
    <row r="5691" spans="1:2">
      <c r="A5691" t="s">
        <v>6462</v>
      </c>
      <c r="B5691" t="s">
        <v>6463</v>
      </c>
    </row>
    <row r="5692" spans="1:2">
      <c r="A5692" t="s">
        <v>9647</v>
      </c>
      <c r="B5692" t="s">
        <v>9648</v>
      </c>
    </row>
    <row r="5693" spans="1:2">
      <c r="A5693" t="s">
        <v>6670</v>
      </c>
      <c r="B5693" t="s">
        <v>6671</v>
      </c>
    </row>
    <row r="5694" spans="1:2">
      <c r="A5694" t="s">
        <v>6443</v>
      </c>
      <c r="B5694" t="s">
        <v>6444</v>
      </c>
    </row>
    <row r="5695" spans="1:2">
      <c r="A5695" t="s">
        <v>11425</v>
      </c>
      <c r="B5695" t="s">
        <v>11426</v>
      </c>
    </row>
    <row r="5696" spans="1:2">
      <c r="A5696" t="s">
        <v>4564</v>
      </c>
      <c r="B5696" t="s">
        <v>4565</v>
      </c>
    </row>
    <row r="5697" spans="1:2">
      <c r="A5697" t="s">
        <v>3355</v>
      </c>
      <c r="B5697" t="s">
        <v>3356</v>
      </c>
    </row>
    <row r="5698" spans="1:2">
      <c r="A5698" t="s">
        <v>3355</v>
      </c>
      <c r="B5698" t="s">
        <v>3356</v>
      </c>
    </row>
    <row r="5699" spans="1:2">
      <c r="A5699" t="s">
        <v>12533</v>
      </c>
      <c r="B5699" t="s">
        <v>12534</v>
      </c>
    </row>
    <row r="5700" spans="1:2">
      <c r="A5700" t="s">
        <v>14089</v>
      </c>
      <c r="B5700" t="s">
        <v>4947</v>
      </c>
    </row>
    <row r="5701" spans="1:2">
      <c r="A5701" t="s">
        <v>4958</v>
      </c>
      <c r="B5701" t="s">
        <v>4959</v>
      </c>
    </row>
    <row r="5702" spans="1:2">
      <c r="A5702" t="s">
        <v>4994</v>
      </c>
      <c r="B5702" t="s">
        <v>4995</v>
      </c>
    </row>
    <row r="5703" spans="1:2">
      <c r="A5703" t="s">
        <v>12036</v>
      </c>
      <c r="B5703" t="s">
        <v>12037</v>
      </c>
    </row>
    <row r="5704" spans="1:2">
      <c r="A5704" t="s">
        <v>13116</v>
      </c>
      <c r="B5704" t="s">
        <v>1869</v>
      </c>
    </row>
    <row r="5705" spans="1:2">
      <c r="A5705" t="s">
        <v>8404</v>
      </c>
      <c r="B5705" t="s">
        <v>8405</v>
      </c>
    </row>
    <row r="5706" spans="1:2">
      <c r="A5706" t="s">
        <v>8439</v>
      </c>
      <c r="B5706" t="s">
        <v>8440</v>
      </c>
    </row>
    <row r="5707" spans="1:2">
      <c r="A5707" t="s">
        <v>12184</v>
      </c>
      <c r="B5707" t="s">
        <v>12185</v>
      </c>
    </row>
    <row r="5708" spans="1:2">
      <c r="A5708" t="s">
        <v>9621</v>
      </c>
      <c r="B5708" t="s">
        <v>9622</v>
      </c>
    </row>
    <row r="5709" spans="1:2">
      <c r="A5709" t="s">
        <v>9985</v>
      </c>
      <c r="B5709" t="s">
        <v>9986</v>
      </c>
    </row>
    <row r="5710" spans="1:2">
      <c r="A5710" t="s">
        <v>9106</v>
      </c>
      <c r="B5710" t="s">
        <v>9107</v>
      </c>
    </row>
    <row r="5711" spans="1:2">
      <c r="A5711" t="s">
        <v>9106</v>
      </c>
      <c r="B5711" t="s">
        <v>9107</v>
      </c>
    </row>
    <row r="5712" spans="1:2">
      <c r="A5712" t="s">
        <v>7057</v>
      </c>
      <c r="B5712" t="s">
        <v>7058</v>
      </c>
    </row>
    <row r="5713" spans="1:2">
      <c r="A5713" t="s">
        <v>12277</v>
      </c>
      <c r="B5713" t="s">
        <v>12278</v>
      </c>
    </row>
    <row r="5714" spans="1:2">
      <c r="A5714" t="s">
        <v>7118</v>
      </c>
      <c r="B5714" t="s">
        <v>7119</v>
      </c>
    </row>
    <row r="5715" spans="1:2">
      <c r="A5715" t="s">
        <v>8188</v>
      </c>
      <c r="B5715" t="s">
        <v>8189</v>
      </c>
    </row>
    <row r="5716" spans="1:2">
      <c r="A5716" t="s">
        <v>8240</v>
      </c>
      <c r="B5716" t="s">
        <v>8242</v>
      </c>
    </row>
    <row r="5717" spans="1:2">
      <c r="A5717" t="s">
        <v>5639</v>
      </c>
      <c r="B5717" t="s">
        <v>5641</v>
      </c>
    </row>
    <row r="5718" spans="1:2">
      <c r="A5718" t="s">
        <v>8162</v>
      </c>
      <c r="B5718" t="s">
        <v>8163</v>
      </c>
    </row>
    <row r="5719" spans="1:2">
      <c r="A5719" t="s">
        <v>8162</v>
      </c>
      <c r="B5719" t="s">
        <v>8164</v>
      </c>
    </row>
    <row r="5720" spans="1:2">
      <c r="A5720" t="s">
        <v>8162</v>
      </c>
      <c r="B5720" t="s">
        <v>8165</v>
      </c>
    </row>
    <row r="5721" spans="1:2">
      <c r="A5721" t="s">
        <v>13378</v>
      </c>
      <c r="B5721" t="s">
        <v>13379</v>
      </c>
    </row>
    <row r="5722" spans="1:2">
      <c r="A5722" t="s">
        <v>9337</v>
      </c>
      <c r="B5722" t="s">
        <v>9338</v>
      </c>
    </row>
    <row r="5723" spans="1:2">
      <c r="A5723" t="s">
        <v>13400</v>
      </c>
      <c r="B5723" t="s">
        <v>13401</v>
      </c>
    </row>
    <row r="5724" spans="1:2">
      <c r="A5724" t="s">
        <v>13400</v>
      </c>
      <c r="B5724" t="s">
        <v>13401</v>
      </c>
    </row>
    <row r="5725" spans="1:2">
      <c r="A5725" t="s">
        <v>9601</v>
      </c>
      <c r="B5725" t="s">
        <v>9602</v>
      </c>
    </row>
    <row r="5726" spans="1:2">
      <c r="A5726" t="s">
        <v>9567</v>
      </c>
      <c r="B5726" t="s">
        <v>9568</v>
      </c>
    </row>
    <row r="5727" spans="1:2">
      <c r="A5727" t="s">
        <v>8109</v>
      </c>
      <c r="B5727" t="s">
        <v>8110</v>
      </c>
    </row>
    <row r="5728" spans="1:2">
      <c r="A5728" t="s">
        <v>8524</v>
      </c>
      <c r="B5728" t="s">
        <v>8525</v>
      </c>
    </row>
    <row r="5729" spans="1:2">
      <c r="A5729" t="s">
        <v>13394</v>
      </c>
      <c r="B5729" t="s">
        <v>13395</v>
      </c>
    </row>
    <row r="5730" spans="1:2">
      <c r="A5730" t="s">
        <v>13394</v>
      </c>
      <c r="B5730" t="s">
        <v>13395</v>
      </c>
    </row>
    <row r="5731" spans="1:2">
      <c r="A5731" t="s">
        <v>12622</v>
      </c>
      <c r="B5731" t="s">
        <v>12623</v>
      </c>
    </row>
    <row r="5732" spans="1:2">
      <c r="A5732" t="s">
        <v>4501</v>
      </c>
      <c r="B5732" t="s">
        <v>4502</v>
      </c>
    </row>
    <row r="5733" spans="1:2">
      <c r="A5733" t="s">
        <v>4501</v>
      </c>
      <c r="B5733" t="s">
        <v>4502</v>
      </c>
    </row>
    <row r="5734" spans="1:2">
      <c r="A5734" t="s">
        <v>7329</v>
      </c>
      <c r="B5734" t="s">
        <v>7331</v>
      </c>
    </row>
    <row r="5735" spans="1:2">
      <c r="A5735" t="s">
        <v>4587</v>
      </c>
      <c r="B5735" t="s">
        <v>4588</v>
      </c>
    </row>
    <row r="5736" spans="1:2">
      <c r="A5736" t="s">
        <v>9140</v>
      </c>
      <c r="B5736" t="s">
        <v>9141</v>
      </c>
    </row>
    <row r="5737" spans="1:2">
      <c r="A5737" t="s">
        <v>10831</v>
      </c>
      <c r="B5737" t="s">
        <v>10832</v>
      </c>
    </row>
    <row r="5738" spans="1:2">
      <c r="A5738" t="s">
        <v>5759</v>
      </c>
      <c r="B5738" t="s">
        <v>5760</v>
      </c>
    </row>
    <row r="5739" spans="1:2">
      <c r="A5739" t="s">
        <v>5202</v>
      </c>
      <c r="B5739" t="s">
        <v>5203</v>
      </c>
    </row>
    <row r="5740" spans="1:2">
      <c r="A5740" t="s">
        <v>5750</v>
      </c>
      <c r="B5740" t="s">
        <v>5751</v>
      </c>
    </row>
    <row r="5741" spans="1:2">
      <c r="A5741" t="s">
        <v>6047</v>
      </c>
      <c r="B5741" t="s">
        <v>6048</v>
      </c>
    </row>
    <row r="5742" spans="1:2">
      <c r="A5742" t="s">
        <v>5491</v>
      </c>
      <c r="B5742" t="s">
        <v>5493</v>
      </c>
    </row>
    <row r="5743" spans="1:2">
      <c r="A5743" t="s">
        <v>5491</v>
      </c>
      <c r="B5743" t="s">
        <v>5492</v>
      </c>
    </row>
    <row r="5744" spans="1:2">
      <c r="A5744" t="s">
        <v>5488</v>
      </c>
      <c r="B5744" t="s">
        <v>5490</v>
      </c>
    </row>
    <row r="5745" spans="1:2">
      <c r="A5745" t="s">
        <v>5488</v>
      </c>
      <c r="B5745" t="s">
        <v>5489</v>
      </c>
    </row>
    <row r="5746" spans="1:2">
      <c r="A5746" t="s">
        <v>5386</v>
      </c>
      <c r="B5746" t="s">
        <v>5387</v>
      </c>
    </row>
    <row r="5747" spans="1:2">
      <c r="A5747" t="s">
        <v>8706</v>
      </c>
      <c r="B5747" t="s">
        <v>8707</v>
      </c>
    </row>
    <row r="5748" spans="1:2">
      <c r="A5748" t="s">
        <v>5544</v>
      </c>
      <c r="B5748" t="s">
        <v>5545</v>
      </c>
    </row>
    <row r="5749" spans="1:2">
      <c r="A5749" t="s">
        <v>6688</v>
      </c>
      <c r="B5749" t="s">
        <v>6689</v>
      </c>
    </row>
    <row r="5750" spans="1:2">
      <c r="A5750" t="s">
        <v>7329</v>
      </c>
      <c r="B5750" t="s">
        <v>7330</v>
      </c>
    </row>
    <row r="5751" spans="1:2">
      <c r="A5751" t="s">
        <v>4734</v>
      </c>
      <c r="B5751" t="s">
        <v>4735</v>
      </c>
    </row>
    <row r="5752" spans="1:2">
      <c r="A5752" t="s">
        <v>4611</v>
      </c>
      <c r="B5752" t="s">
        <v>4612</v>
      </c>
    </row>
    <row r="5753" spans="1:2">
      <c r="A5753" t="s">
        <v>9532</v>
      </c>
      <c r="B5753" t="s">
        <v>9533</v>
      </c>
    </row>
    <row r="5754" spans="1:2">
      <c r="A5754" t="s">
        <v>9532</v>
      </c>
      <c r="B5754" t="s">
        <v>9533</v>
      </c>
    </row>
    <row r="5755" spans="1:2">
      <c r="A5755" t="s">
        <v>8936</v>
      </c>
      <c r="B5755" t="s">
        <v>8937</v>
      </c>
    </row>
    <row r="5756" spans="1:2">
      <c r="A5756" t="s">
        <v>8492</v>
      </c>
      <c r="B5756" t="s">
        <v>8493</v>
      </c>
    </row>
    <row r="5757" spans="1:2">
      <c r="A5757" t="s">
        <v>4640</v>
      </c>
      <c r="B5757" t="s">
        <v>4641</v>
      </c>
    </row>
    <row r="5758" spans="1:2">
      <c r="A5758" t="s">
        <v>5152</v>
      </c>
      <c r="B5758" t="s">
        <v>5153</v>
      </c>
    </row>
    <row r="5759" spans="1:2">
      <c r="A5759" t="s">
        <v>12519</v>
      </c>
      <c r="B5759" t="s">
        <v>12520</v>
      </c>
    </row>
    <row r="5760" spans="1:2">
      <c r="A5760" t="s">
        <v>5853</v>
      </c>
      <c r="B5760" t="s">
        <v>5854</v>
      </c>
    </row>
    <row r="5761" spans="1:2">
      <c r="A5761" t="s">
        <v>8624</v>
      </c>
      <c r="B5761" t="s">
        <v>8625</v>
      </c>
    </row>
    <row r="5762" spans="1:2">
      <c r="A5762" t="s">
        <v>6745</v>
      </c>
      <c r="B5762" t="s">
        <v>6746</v>
      </c>
    </row>
    <row r="5763" spans="1:2">
      <c r="A5763" t="s">
        <v>8406</v>
      </c>
      <c r="B5763" t="s">
        <v>8407</v>
      </c>
    </row>
    <row r="5764" spans="1:2">
      <c r="A5764" t="s">
        <v>7349</v>
      </c>
      <c r="B5764" t="s">
        <v>7350</v>
      </c>
    </row>
    <row r="5765" spans="1:2">
      <c r="A5765" t="s">
        <v>13219</v>
      </c>
      <c r="B5765" t="s">
        <v>13220</v>
      </c>
    </row>
    <row r="5766" spans="1:2">
      <c r="A5766" t="s">
        <v>8552</v>
      </c>
      <c r="B5766" t="s">
        <v>8553</v>
      </c>
    </row>
    <row r="5767" spans="1:2">
      <c r="A5767" t="s">
        <v>11415</v>
      </c>
      <c r="B5767" t="s">
        <v>11416</v>
      </c>
    </row>
    <row r="5768" spans="1:2">
      <c r="A5768" t="s">
        <v>4058</v>
      </c>
      <c r="B5768" t="s">
        <v>4059</v>
      </c>
    </row>
    <row r="5769" spans="1:2">
      <c r="A5769" t="s">
        <v>5666</v>
      </c>
      <c r="B5769" t="s">
        <v>5667</v>
      </c>
    </row>
    <row r="5770" spans="1:2">
      <c r="A5770" t="s">
        <v>6832</v>
      </c>
      <c r="B5770" t="s">
        <v>6833</v>
      </c>
    </row>
    <row r="5771" spans="1:2">
      <c r="A5771" t="s">
        <v>9142</v>
      </c>
      <c r="B5771" t="s">
        <v>9143</v>
      </c>
    </row>
    <row r="5772" spans="1:2">
      <c r="A5772" t="s">
        <v>10865</v>
      </c>
      <c r="B5772" t="s">
        <v>10866</v>
      </c>
    </row>
    <row r="5773" spans="1:2">
      <c r="A5773" t="s">
        <v>11423</v>
      </c>
      <c r="B5773" t="s">
        <v>11424</v>
      </c>
    </row>
    <row r="5774" spans="1:2">
      <c r="A5774" t="s">
        <v>11407</v>
      </c>
      <c r="B5774" t="s">
        <v>11408</v>
      </c>
    </row>
    <row r="5775" spans="1:2">
      <c r="A5775" t="s">
        <v>11403</v>
      </c>
      <c r="B5775" t="s">
        <v>11404</v>
      </c>
    </row>
    <row r="5776" spans="1:2">
      <c r="A5776" t="s">
        <v>11397</v>
      </c>
      <c r="B5776" t="s">
        <v>11398</v>
      </c>
    </row>
    <row r="5777" spans="1:2">
      <c r="A5777" t="s">
        <v>8188</v>
      </c>
      <c r="B5777" t="s">
        <v>8190</v>
      </c>
    </row>
    <row r="5778" spans="1:2">
      <c r="A5778" t="s">
        <v>8240</v>
      </c>
      <c r="B5778" t="s">
        <v>8241</v>
      </c>
    </row>
    <row r="5779" spans="1:2">
      <c r="A5779" t="s">
        <v>8228</v>
      </c>
      <c r="B5779" t="s">
        <v>8230</v>
      </c>
    </row>
    <row r="5780" spans="1:2">
      <c r="A5780" t="s">
        <v>5857</v>
      </c>
      <c r="B5780" t="s">
        <v>5858</v>
      </c>
    </row>
    <row r="5781" spans="1:2">
      <c r="A5781" t="s">
        <v>4552</v>
      </c>
      <c r="B5781" t="s">
        <v>4553</v>
      </c>
    </row>
    <row r="5782" spans="1:2">
      <c r="A5782" t="s">
        <v>4772</v>
      </c>
      <c r="B5782" t="s">
        <v>4773</v>
      </c>
    </row>
    <row r="5783" spans="1:2">
      <c r="A5783" t="s">
        <v>12411</v>
      </c>
      <c r="B5783" t="s">
        <v>12412</v>
      </c>
    </row>
    <row r="5784" spans="1:2">
      <c r="A5784" t="s">
        <v>12411</v>
      </c>
      <c r="B5784" t="s">
        <v>12412</v>
      </c>
    </row>
    <row r="5785" spans="1:2">
      <c r="A5785" t="s">
        <v>8123</v>
      </c>
      <c r="B5785" t="s">
        <v>8126</v>
      </c>
    </row>
    <row r="5786" spans="1:2">
      <c r="A5786" t="s">
        <v>8123</v>
      </c>
      <c r="B5786" t="s">
        <v>8124</v>
      </c>
    </row>
    <row r="5787" spans="1:2">
      <c r="A5787" t="s">
        <v>8123</v>
      </c>
      <c r="B5787" t="s">
        <v>8125</v>
      </c>
    </row>
    <row r="5788" spans="1:2">
      <c r="A5788" t="s">
        <v>8228</v>
      </c>
      <c r="B5788" t="s">
        <v>8229</v>
      </c>
    </row>
    <row r="5789" spans="1:2">
      <c r="A5789" t="s">
        <v>3475</v>
      </c>
      <c r="B5789" t="s">
        <v>3476</v>
      </c>
    </row>
    <row r="5790" spans="1:2">
      <c r="A5790" t="s">
        <v>8526</v>
      </c>
      <c r="B5790" t="s">
        <v>8527</v>
      </c>
    </row>
    <row r="5791" spans="1:2">
      <c r="A5791" t="s">
        <v>8708</v>
      </c>
      <c r="B5791" t="s">
        <v>8709</v>
      </c>
    </row>
    <row r="5792" spans="1:2">
      <c r="A5792" t="s">
        <v>8474</v>
      </c>
      <c r="B5792" t="s">
        <v>8475</v>
      </c>
    </row>
    <row r="5793" spans="1:2">
      <c r="A5793" t="s">
        <v>11848</v>
      </c>
      <c r="B5793" t="s">
        <v>11849</v>
      </c>
    </row>
    <row r="5794" spans="1:2">
      <c r="A5794" t="s">
        <v>9248</v>
      </c>
      <c r="B5794" t="s">
        <v>9249</v>
      </c>
    </row>
    <row r="5795" spans="1:2">
      <c r="A5795" t="s">
        <v>11648</v>
      </c>
      <c r="B5795" t="s">
        <v>11649</v>
      </c>
    </row>
    <row r="5796" spans="1:2">
      <c r="A5796" t="s">
        <v>11634</v>
      </c>
      <c r="B5796" t="s">
        <v>11635</v>
      </c>
    </row>
    <row r="5797" spans="1:2">
      <c r="A5797" t="s">
        <v>4072</v>
      </c>
      <c r="B5797" t="s">
        <v>4073</v>
      </c>
    </row>
    <row r="5798" spans="1:2">
      <c r="A5798" t="s">
        <v>5847</v>
      </c>
      <c r="B5798" t="s">
        <v>5848</v>
      </c>
    </row>
    <row r="5799" spans="1:2">
      <c r="A5799" t="s">
        <v>7234</v>
      </c>
      <c r="B5799" t="s">
        <v>7235</v>
      </c>
    </row>
    <row r="5800" spans="1:2">
      <c r="A5800" t="s">
        <v>7245</v>
      </c>
      <c r="B5800" t="s">
        <v>7246</v>
      </c>
    </row>
    <row r="5801" spans="1:2">
      <c r="A5801" t="s">
        <v>8582</v>
      </c>
      <c r="B5801" t="s">
        <v>8583</v>
      </c>
    </row>
    <row r="5802" spans="1:2">
      <c r="A5802" t="s">
        <v>8692</v>
      </c>
      <c r="B5802" t="s">
        <v>8693</v>
      </c>
    </row>
    <row r="5803" spans="1:2">
      <c r="A5803" t="s">
        <v>9728</v>
      </c>
      <c r="B5803" t="s">
        <v>14257</v>
      </c>
    </row>
    <row r="5804" spans="1:2">
      <c r="A5804" t="s">
        <v>10205</v>
      </c>
      <c r="B5804" t="s">
        <v>10206</v>
      </c>
    </row>
    <row r="5805" spans="1:2">
      <c r="A5805" t="s">
        <v>7446</v>
      </c>
      <c r="B5805" t="s">
        <v>7447</v>
      </c>
    </row>
    <row r="5806" spans="1:2">
      <c r="A5806" t="s">
        <v>7440</v>
      </c>
      <c r="B5806" t="s">
        <v>7441</v>
      </c>
    </row>
    <row r="5807" spans="1:2">
      <c r="A5807" t="s">
        <v>13088</v>
      </c>
      <c r="B5807" t="s">
        <v>13089</v>
      </c>
    </row>
    <row r="5808" spans="1:2">
      <c r="A5808" t="s">
        <v>7244</v>
      </c>
      <c r="B5808" t="s">
        <v>3261</v>
      </c>
    </row>
    <row r="5809" spans="1:2">
      <c r="A5809" t="s">
        <v>11858</v>
      </c>
      <c r="B5809" t="s">
        <v>11859</v>
      </c>
    </row>
    <row r="5810" spans="1:2">
      <c r="A5810" t="s">
        <v>10019</v>
      </c>
      <c r="B5810" t="s">
        <v>10020</v>
      </c>
    </row>
    <row r="5811" spans="1:2">
      <c r="A5811" t="s">
        <v>10019</v>
      </c>
      <c r="B5811" t="s">
        <v>10020</v>
      </c>
    </row>
    <row r="5812" spans="1:2">
      <c r="A5812" t="s">
        <v>7222</v>
      </c>
      <c r="B5812" t="s">
        <v>7223</v>
      </c>
    </row>
    <row r="5813" spans="1:2">
      <c r="A5813" t="s">
        <v>10012</v>
      </c>
      <c r="B5813" t="s">
        <v>10013</v>
      </c>
    </row>
    <row r="5814" spans="1:2">
      <c r="A5814" t="s">
        <v>10012</v>
      </c>
      <c r="B5814" t="s">
        <v>10013</v>
      </c>
    </row>
    <row r="5815" spans="1:2">
      <c r="A5815" t="s">
        <v>7224</v>
      </c>
      <c r="B5815" t="s">
        <v>7225</v>
      </c>
    </row>
    <row r="5816" spans="1:2">
      <c r="A5816" t="s">
        <v>6812</v>
      </c>
      <c r="B5816" t="s">
        <v>6813</v>
      </c>
    </row>
    <row r="5817" spans="1:2">
      <c r="A5817" t="s">
        <v>6866</v>
      </c>
      <c r="B5817" t="s">
        <v>6813</v>
      </c>
    </row>
    <row r="5818" spans="1:2">
      <c r="A5818" t="s">
        <v>9236</v>
      </c>
      <c r="B5818" t="s">
        <v>9237</v>
      </c>
    </row>
    <row r="5819" spans="1:2">
      <c r="A5819" t="s">
        <v>13490</v>
      </c>
      <c r="B5819" t="s">
        <v>13492</v>
      </c>
    </row>
    <row r="5820" spans="1:2">
      <c r="A5820" t="s">
        <v>10718</v>
      </c>
      <c r="B5820" t="s">
        <v>10719</v>
      </c>
    </row>
    <row r="5821" spans="1:2">
      <c r="A5821" t="s">
        <v>8474</v>
      </c>
      <c r="B5821" t="s">
        <v>8476</v>
      </c>
    </row>
    <row r="5822" spans="1:2">
      <c r="A5822" t="s">
        <v>8474</v>
      </c>
      <c r="B5822" t="s">
        <v>8476</v>
      </c>
    </row>
    <row r="5823" spans="1:2">
      <c r="A5823" t="s">
        <v>8037</v>
      </c>
      <c r="B5823" t="s">
        <v>14251</v>
      </c>
    </row>
    <row r="5824" spans="1:2">
      <c r="A5824" t="s">
        <v>8046</v>
      </c>
      <c r="B5824" t="s">
        <v>14251</v>
      </c>
    </row>
    <row r="5825" spans="1:2">
      <c r="A5825" t="s">
        <v>7430</v>
      </c>
      <c r="B5825" t="s">
        <v>7431</v>
      </c>
    </row>
    <row r="5826" spans="1:2">
      <c r="A5826" t="s">
        <v>7247</v>
      </c>
      <c r="B5826" t="s">
        <v>7248</v>
      </c>
    </row>
    <row r="5827" spans="1:2">
      <c r="A5827" t="s">
        <v>4758</v>
      </c>
      <c r="B5827" t="s">
        <v>4759</v>
      </c>
    </row>
    <row r="5828" spans="1:2">
      <c r="A5828" t="s">
        <v>4376</v>
      </c>
      <c r="B5828" t="s">
        <v>4377</v>
      </c>
    </row>
    <row r="5829" spans="1:2">
      <c r="A5829" t="s">
        <v>3581</v>
      </c>
      <c r="B5829" t="s">
        <v>3582</v>
      </c>
    </row>
    <row r="5830" spans="1:2">
      <c r="A5830" t="s">
        <v>11520</v>
      </c>
      <c r="B5830" t="s">
        <v>11521</v>
      </c>
    </row>
    <row r="5831" spans="1:2">
      <c r="A5831" t="s">
        <v>4062</v>
      </c>
      <c r="B5831" t="s">
        <v>4063</v>
      </c>
    </row>
    <row r="5832" spans="1:2">
      <c r="A5832" t="s">
        <v>5935</v>
      </c>
      <c r="B5832" t="s">
        <v>5936</v>
      </c>
    </row>
    <row r="5833" spans="1:2">
      <c r="A5833" t="s">
        <v>8488</v>
      </c>
      <c r="B5833" t="s">
        <v>8489</v>
      </c>
    </row>
    <row r="5834" spans="1:2">
      <c r="A5834" t="s">
        <v>8089</v>
      </c>
      <c r="B5834" t="s">
        <v>8090</v>
      </c>
    </row>
    <row r="5835" spans="1:2">
      <c r="A5835" t="s">
        <v>7733</v>
      </c>
      <c r="B5835" t="s">
        <v>7734</v>
      </c>
    </row>
    <row r="5836" spans="1:2">
      <c r="A5836" t="s">
        <v>12329</v>
      </c>
      <c r="B5836" t="s">
        <v>12331</v>
      </c>
    </row>
    <row r="5837" spans="1:2">
      <c r="A5837" t="s">
        <v>10728</v>
      </c>
      <c r="B5837" t="s">
        <v>10729</v>
      </c>
    </row>
    <row r="5838" spans="1:2">
      <c r="A5838" t="s">
        <v>8710</v>
      </c>
      <c r="B5838" t="s">
        <v>8711</v>
      </c>
    </row>
    <row r="5839" spans="1:2">
      <c r="A5839" t="s">
        <v>8694</v>
      </c>
      <c r="B5839" t="s">
        <v>8695</v>
      </c>
    </row>
    <row r="5840" spans="1:2">
      <c r="A5840" t="s">
        <v>5369</v>
      </c>
      <c r="B5840" t="s">
        <v>5370</v>
      </c>
    </row>
    <row r="5841" spans="1:2">
      <c r="A5841" t="s">
        <v>8408</v>
      </c>
      <c r="B5841" t="s">
        <v>8409</v>
      </c>
    </row>
    <row r="5842" spans="1:2">
      <c r="A5842" t="s">
        <v>4795</v>
      </c>
      <c r="B5842" t="s">
        <v>4796</v>
      </c>
    </row>
    <row r="5843" spans="1:2">
      <c r="A5843" t="s">
        <v>11211</v>
      </c>
      <c r="B5843" t="s">
        <v>11213</v>
      </c>
    </row>
    <row r="5844" spans="1:2">
      <c r="A5844" t="s">
        <v>12126</v>
      </c>
      <c r="B5844" t="s">
        <v>12128</v>
      </c>
    </row>
    <row r="5845" spans="1:2">
      <c r="A5845" t="s">
        <v>8437</v>
      </c>
      <c r="B5845" t="s">
        <v>8438</v>
      </c>
    </row>
    <row r="5846" spans="1:2">
      <c r="A5846" t="s">
        <v>8324</v>
      </c>
      <c r="B5846" t="s">
        <v>8325</v>
      </c>
    </row>
    <row r="5847" spans="1:2">
      <c r="A5847" t="s">
        <v>8410</v>
      </c>
      <c r="B5847" t="s">
        <v>3279</v>
      </c>
    </row>
    <row r="5848" spans="1:2">
      <c r="A5848" t="s">
        <v>13339</v>
      </c>
      <c r="B5848" t="s">
        <v>13340</v>
      </c>
    </row>
    <row r="5849" spans="1:2">
      <c r="A5849" t="s">
        <v>13305</v>
      </c>
      <c r="B5849" t="s">
        <v>13306</v>
      </c>
    </row>
    <row r="5850" spans="1:2">
      <c r="A5850" t="s">
        <v>9196</v>
      </c>
      <c r="B5850" t="s">
        <v>9197</v>
      </c>
    </row>
    <row r="5851" spans="1:2">
      <c r="A5851" t="s">
        <v>12732</v>
      </c>
      <c r="B5851" t="s">
        <v>12733</v>
      </c>
    </row>
    <row r="5852" spans="1:2">
      <c r="A5852" t="s">
        <v>11584</v>
      </c>
      <c r="B5852" t="s">
        <v>11585</v>
      </c>
    </row>
    <row r="5853" spans="1:2">
      <c r="A5853" t="s">
        <v>12329</v>
      </c>
      <c r="B5853" t="s">
        <v>12330</v>
      </c>
    </row>
    <row r="5854" spans="1:2">
      <c r="A5854" t="s">
        <v>13065</v>
      </c>
      <c r="B5854" t="s">
        <v>14278</v>
      </c>
    </row>
    <row r="5855" spans="1:2">
      <c r="A5855" t="s">
        <v>13100</v>
      </c>
      <c r="B5855" t="s">
        <v>13101</v>
      </c>
    </row>
    <row r="5856" spans="1:2">
      <c r="A5856" t="s">
        <v>6727</v>
      </c>
      <c r="B5856" t="s">
        <v>6728</v>
      </c>
    </row>
    <row r="5857" spans="1:2">
      <c r="A5857" t="s">
        <v>8429</v>
      </c>
      <c r="B5857" t="s">
        <v>8430</v>
      </c>
    </row>
    <row r="5858" spans="1:2">
      <c r="A5858" t="s">
        <v>10738</v>
      </c>
      <c r="B5858" t="s">
        <v>10739</v>
      </c>
    </row>
    <row r="5859" spans="1:2">
      <c r="A5859" t="s">
        <v>11470</v>
      </c>
      <c r="B5859" t="s">
        <v>11471</v>
      </c>
    </row>
    <row r="5860" spans="1:2">
      <c r="A5860" t="s">
        <v>4376</v>
      </c>
      <c r="B5860" t="s">
        <v>4378</v>
      </c>
    </row>
    <row r="5861" spans="1:2">
      <c r="A5861" t="s">
        <v>4376</v>
      </c>
      <c r="B5861" t="s">
        <v>4380</v>
      </c>
    </row>
    <row r="5862" spans="1:2">
      <c r="A5862" t="s">
        <v>7387</v>
      </c>
      <c r="B5862" t="s">
        <v>7388</v>
      </c>
    </row>
    <row r="5863" spans="1:2">
      <c r="A5863" t="s">
        <v>4376</v>
      </c>
      <c r="B5863" t="s">
        <v>4379</v>
      </c>
    </row>
    <row r="5864" spans="1:2">
      <c r="A5864" t="s">
        <v>3913</v>
      </c>
      <c r="B5864" t="s">
        <v>3914</v>
      </c>
    </row>
    <row r="5865" spans="1:2">
      <c r="A5865" t="s">
        <v>3915</v>
      </c>
      <c r="B5865" t="s">
        <v>3916</v>
      </c>
    </row>
    <row r="5866" spans="1:2">
      <c r="A5866" t="s">
        <v>11205</v>
      </c>
      <c r="B5866" t="s">
        <v>11207</v>
      </c>
    </row>
    <row r="5867" spans="1:2">
      <c r="A5867" t="s">
        <v>11205</v>
      </c>
      <c r="B5867" t="s">
        <v>11206</v>
      </c>
    </row>
    <row r="5868" spans="1:2">
      <c r="A5868" t="s">
        <v>3447</v>
      </c>
      <c r="B5868" t="s">
        <v>3448</v>
      </c>
    </row>
    <row r="5869" spans="1:2">
      <c r="A5869" t="s">
        <v>11738</v>
      </c>
      <c r="B5869" t="s">
        <v>11739</v>
      </c>
    </row>
    <row r="5870" spans="1:2">
      <c r="A5870" t="s">
        <v>11740</v>
      </c>
      <c r="B5870" t="s">
        <v>11741</v>
      </c>
    </row>
    <row r="5871" spans="1:2">
      <c r="A5871" t="s">
        <v>10940</v>
      </c>
      <c r="B5871" t="s">
        <v>10941</v>
      </c>
    </row>
    <row r="5872" spans="1:2">
      <c r="A5872" t="s">
        <v>11162</v>
      </c>
      <c r="B5872" t="s">
        <v>11163</v>
      </c>
    </row>
    <row r="5873" spans="1:2">
      <c r="A5873" t="s">
        <v>11162</v>
      </c>
      <c r="B5873" t="s">
        <v>11164</v>
      </c>
    </row>
    <row r="5874" spans="1:2">
      <c r="A5874" t="s">
        <v>11007</v>
      </c>
      <c r="B5874" t="s">
        <v>11009</v>
      </c>
    </row>
    <row r="5875" spans="1:2">
      <c r="A5875" t="s">
        <v>11007</v>
      </c>
      <c r="B5875" t="s">
        <v>11008</v>
      </c>
    </row>
    <row r="5876" spans="1:2">
      <c r="A5876" t="s">
        <v>6441</v>
      </c>
      <c r="B5876" t="s">
        <v>6442</v>
      </c>
    </row>
    <row r="5877" spans="1:2">
      <c r="A5877" t="s">
        <v>12776</v>
      </c>
      <c r="B5877" t="s">
        <v>12777</v>
      </c>
    </row>
    <row r="5878" spans="1:2">
      <c r="A5878" t="s">
        <v>3564</v>
      </c>
      <c r="B5878" t="s">
        <v>3565</v>
      </c>
    </row>
    <row r="5879" spans="1:2">
      <c r="A5879" t="s">
        <v>6599</v>
      </c>
      <c r="B5879" t="s">
        <v>6600</v>
      </c>
    </row>
    <row r="5880" spans="1:2">
      <c r="A5880" t="s">
        <v>11208</v>
      </c>
      <c r="B5880" t="s">
        <v>11210</v>
      </c>
    </row>
    <row r="5881" spans="1:2">
      <c r="A5881" t="s">
        <v>11208</v>
      </c>
      <c r="B5881" t="s">
        <v>11209</v>
      </c>
    </row>
    <row r="5882" spans="1:2">
      <c r="A5882" t="s">
        <v>5388</v>
      </c>
      <c r="B5882" t="s">
        <v>5389</v>
      </c>
    </row>
    <row r="5883" spans="1:2">
      <c r="A5883" t="s">
        <v>5815</v>
      </c>
      <c r="B5883" t="s">
        <v>5816</v>
      </c>
    </row>
    <row r="5884" spans="1:2">
      <c r="A5884" t="s">
        <v>7970</v>
      </c>
      <c r="B5884" t="s">
        <v>7972</v>
      </c>
    </row>
    <row r="5885" spans="1:2">
      <c r="A5885" t="s">
        <v>7970</v>
      </c>
      <c r="B5885" t="s">
        <v>7971</v>
      </c>
    </row>
    <row r="5886" spans="1:2">
      <c r="A5886" t="s">
        <v>10833</v>
      </c>
      <c r="B5886" t="s">
        <v>10834</v>
      </c>
    </row>
    <row r="5887" spans="1:2">
      <c r="A5887" t="s">
        <v>11860</v>
      </c>
      <c r="B5887" t="s">
        <v>11861</v>
      </c>
    </row>
    <row r="5888" spans="1:2">
      <c r="A5888" t="s">
        <v>9162</v>
      </c>
      <c r="B5888" t="s">
        <v>9163</v>
      </c>
    </row>
    <row r="5889" spans="1:2">
      <c r="A5889" t="s">
        <v>4064</v>
      </c>
      <c r="B5889" t="s">
        <v>4065</v>
      </c>
    </row>
    <row r="5890" spans="1:2">
      <c r="A5890" t="s">
        <v>11742</v>
      </c>
      <c r="B5890" t="s">
        <v>11743</v>
      </c>
    </row>
    <row r="5891" spans="1:2">
      <c r="A5891" t="s">
        <v>13481</v>
      </c>
      <c r="B5891" t="s">
        <v>13489</v>
      </c>
    </row>
    <row r="5892" spans="1:2">
      <c r="A5892" t="s">
        <v>4943</v>
      </c>
      <c r="B5892" t="s">
        <v>4944</v>
      </c>
    </row>
    <row r="5893" spans="1:2">
      <c r="A5893" t="s">
        <v>6731</v>
      </c>
      <c r="B5893" t="s">
        <v>6732</v>
      </c>
    </row>
    <row r="5894" spans="1:2">
      <c r="A5894" t="s">
        <v>11788</v>
      </c>
      <c r="B5894" t="s">
        <v>11789</v>
      </c>
    </row>
    <row r="5895" spans="1:2">
      <c r="A5895" t="s">
        <v>14104</v>
      </c>
      <c r="B5895" t="s">
        <v>4931</v>
      </c>
    </row>
    <row r="5896" spans="1:2">
      <c r="A5896" t="s">
        <v>12129</v>
      </c>
      <c r="B5896" t="s">
        <v>12130</v>
      </c>
    </row>
    <row r="5897" spans="1:2">
      <c r="A5897" t="s">
        <v>8736</v>
      </c>
      <c r="B5897" t="s">
        <v>8737</v>
      </c>
    </row>
    <row r="5898" spans="1:2">
      <c r="A5898" t="s">
        <v>8750</v>
      </c>
      <c r="B5898" t="s">
        <v>8751</v>
      </c>
    </row>
    <row r="5899" spans="1:2">
      <c r="A5899" t="s">
        <v>12113</v>
      </c>
      <c r="B5899" t="s">
        <v>12114</v>
      </c>
    </row>
    <row r="5900" spans="1:2">
      <c r="A5900" t="s">
        <v>12113</v>
      </c>
      <c r="B5900" t="s">
        <v>12115</v>
      </c>
    </row>
    <row r="5901" spans="1:2">
      <c r="A5901" t="s">
        <v>10154</v>
      </c>
      <c r="B5901" t="s">
        <v>10155</v>
      </c>
    </row>
    <row r="5902" spans="1:2">
      <c r="A5902" t="s">
        <v>10133</v>
      </c>
      <c r="B5902" t="s">
        <v>10135</v>
      </c>
    </row>
    <row r="5903" spans="1:2">
      <c r="A5903" t="s">
        <v>7735</v>
      </c>
      <c r="B5903" t="s">
        <v>7736</v>
      </c>
    </row>
    <row r="5904" spans="1:2">
      <c r="A5904" t="s">
        <v>4509</v>
      </c>
      <c r="B5904" t="s">
        <v>4510</v>
      </c>
    </row>
    <row r="5905" spans="1:2">
      <c r="A5905" t="s">
        <v>7606</v>
      </c>
      <c r="B5905" t="s">
        <v>7607</v>
      </c>
    </row>
    <row r="5906" spans="1:2">
      <c r="A5906" t="s">
        <v>13015</v>
      </c>
      <c r="B5906" t="s">
        <v>3316</v>
      </c>
    </row>
    <row r="5907" spans="1:2">
      <c r="A5907" t="s">
        <v>6201</v>
      </c>
      <c r="B5907" t="s">
        <v>6202</v>
      </c>
    </row>
    <row r="5908" spans="1:2">
      <c r="A5908" t="s">
        <v>12817</v>
      </c>
      <c r="B5908" t="s">
        <v>12818</v>
      </c>
    </row>
    <row r="5909" spans="1:2">
      <c r="A5909" t="s">
        <v>6027</v>
      </c>
      <c r="B5909" t="s">
        <v>6028</v>
      </c>
    </row>
    <row r="5910" spans="1:2">
      <c r="A5910" t="s">
        <v>4587</v>
      </c>
      <c r="B5910" t="s">
        <v>4589</v>
      </c>
    </row>
    <row r="5911" spans="1:2">
      <c r="A5911" t="s">
        <v>5938</v>
      </c>
      <c r="B5911" t="s">
        <v>14220</v>
      </c>
    </row>
    <row r="5912" spans="1:2">
      <c r="A5912" t="s">
        <v>3899</v>
      </c>
      <c r="B5912" t="s">
        <v>3900</v>
      </c>
    </row>
    <row r="5913" spans="1:2">
      <c r="A5913" t="s">
        <v>6283</v>
      </c>
      <c r="B5913" t="s">
        <v>6284</v>
      </c>
    </row>
    <row r="5914" spans="1:2">
      <c r="A5914" t="s">
        <v>6197</v>
      </c>
      <c r="B5914" t="s">
        <v>6198</v>
      </c>
    </row>
    <row r="5915" spans="1:2">
      <c r="A5915" t="s">
        <v>4462</v>
      </c>
      <c r="B5915" t="s">
        <v>4464</v>
      </c>
    </row>
    <row r="5916" spans="1:2">
      <c r="A5916" t="s">
        <v>4506</v>
      </c>
      <c r="B5916" t="s">
        <v>4507</v>
      </c>
    </row>
    <row r="5917" spans="1:2">
      <c r="A5917" t="s">
        <v>6119</v>
      </c>
      <c r="B5917" t="s">
        <v>6120</v>
      </c>
    </row>
    <row r="5918" spans="1:2">
      <c r="A5918" t="s">
        <v>4310</v>
      </c>
      <c r="B5918" t="s">
        <v>4311</v>
      </c>
    </row>
    <row r="5919" spans="1:2">
      <c r="A5919" t="s">
        <v>11974</v>
      </c>
      <c r="B5919" t="s">
        <v>11975</v>
      </c>
    </row>
    <row r="5920" spans="1:2">
      <c r="A5920" t="s">
        <v>10220</v>
      </c>
      <c r="B5920" t="s">
        <v>10221</v>
      </c>
    </row>
    <row r="5921" spans="1:2">
      <c r="A5921" t="s">
        <v>10220</v>
      </c>
      <c r="B5921" t="s">
        <v>10223</v>
      </c>
    </row>
    <row r="5922" spans="1:2">
      <c r="A5922" t="s">
        <v>10213</v>
      </c>
      <c r="B5922" t="s">
        <v>10215</v>
      </c>
    </row>
    <row r="5923" spans="1:2">
      <c r="A5923" t="s">
        <v>10213</v>
      </c>
      <c r="B5923" t="s">
        <v>10215</v>
      </c>
    </row>
    <row r="5924" spans="1:2">
      <c r="A5924" t="s">
        <v>3387</v>
      </c>
      <c r="B5924" t="s">
        <v>3388</v>
      </c>
    </row>
    <row r="5925" spans="1:2">
      <c r="A5925" t="s">
        <v>3387</v>
      </c>
      <c r="B5925" t="s">
        <v>3388</v>
      </c>
    </row>
    <row r="5926" spans="1:2">
      <c r="A5926" t="s">
        <v>10638</v>
      </c>
      <c r="B5926" t="s">
        <v>10639</v>
      </c>
    </row>
    <row r="5927" spans="1:2">
      <c r="A5927" t="s">
        <v>12001</v>
      </c>
      <c r="B5927" t="s">
        <v>12002</v>
      </c>
    </row>
    <row r="5928" spans="1:2">
      <c r="A5928" t="s">
        <v>6121</v>
      </c>
      <c r="B5928" t="s">
        <v>6122</v>
      </c>
    </row>
    <row r="5929" spans="1:2">
      <c r="A5929" t="s">
        <v>6281</v>
      </c>
      <c r="B5929" t="s">
        <v>6282</v>
      </c>
    </row>
    <row r="5930" spans="1:2">
      <c r="A5930" t="s">
        <v>11376</v>
      </c>
      <c r="B5930" t="s">
        <v>11377</v>
      </c>
    </row>
    <row r="5931" spans="1:2">
      <c r="A5931" t="s">
        <v>13043</v>
      </c>
      <c r="B5931" t="s">
        <v>13044</v>
      </c>
    </row>
    <row r="5932" spans="1:2">
      <c r="A5932" t="s">
        <v>7128</v>
      </c>
      <c r="B5932" t="s">
        <v>7129</v>
      </c>
    </row>
    <row r="5933" spans="1:2">
      <c r="A5933" t="s">
        <v>6983</v>
      </c>
      <c r="B5933" t="s">
        <v>6985</v>
      </c>
    </row>
    <row r="5934" spans="1:2">
      <c r="A5934" t="s">
        <v>6557</v>
      </c>
      <c r="B5934" t="s">
        <v>6558</v>
      </c>
    </row>
    <row r="5935" spans="1:2">
      <c r="A5935" t="s">
        <v>6557</v>
      </c>
      <c r="B5935" t="s">
        <v>6558</v>
      </c>
    </row>
    <row r="5936" spans="1:2">
      <c r="A5936" t="s">
        <v>6557</v>
      </c>
      <c r="B5936" t="s">
        <v>6558</v>
      </c>
    </row>
    <row r="5937" spans="1:2">
      <c r="A5937" t="s">
        <v>10156</v>
      </c>
      <c r="B5937" t="s">
        <v>10157</v>
      </c>
    </row>
    <row r="5938" spans="1:2">
      <c r="A5938" t="s">
        <v>13467</v>
      </c>
      <c r="B5938" t="s">
        <v>13472</v>
      </c>
    </row>
    <row r="5939" spans="1:2">
      <c r="A5939" t="s">
        <v>4647</v>
      </c>
      <c r="B5939" t="s">
        <v>4648</v>
      </c>
    </row>
    <row r="5940" spans="1:2">
      <c r="A5940" t="s">
        <v>7086</v>
      </c>
      <c r="B5940" t="s">
        <v>7087</v>
      </c>
    </row>
    <row r="5941" spans="1:2">
      <c r="A5941" t="s">
        <v>6117</v>
      </c>
      <c r="B5941" t="s">
        <v>6118</v>
      </c>
    </row>
    <row r="5942" spans="1:2">
      <c r="A5942" t="s">
        <v>10159</v>
      </c>
      <c r="B5942" t="s">
        <v>10160</v>
      </c>
    </row>
    <row r="5943" spans="1:2">
      <c r="A5943" t="s">
        <v>11367</v>
      </c>
      <c r="B5943" t="s">
        <v>11369</v>
      </c>
    </row>
    <row r="5944" spans="1:2">
      <c r="A5944" t="s">
        <v>6007</v>
      </c>
      <c r="B5944" t="s">
        <v>6008</v>
      </c>
    </row>
    <row r="5945" spans="1:2">
      <c r="A5945" t="s">
        <v>4294</v>
      </c>
      <c r="B5945" t="s">
        <v>4295</v>
      </c>
    </row>
    <row r="5946" spans="1:2">
      <c r="A5946" t="s">
        <v>11394</v>
      </c>
      <c r="B5946" t="s">
        <v>11396</v>
      </c>
    </row>
    <row r="5947" spans="1:2">
      <c r="A5947" t="s">
        <v>5985</v>
      </c>
      <c r="B5947" t="s">
        <v>5986</v>
      </c>
    </row>
    <row r="5948" spans="1:2">
      <c r="A5948" t="s">
        <v>10322</v>
      </c>
      <c r="B5948" t="s">
        <v>10323</v>
      </c>
    </row>
    <row r="5949" spans="1:2">
      <c r="A5949" t="s">
        <v>7737</v>
      </c>
      <c r="B5949" t="s">
        <v>7738</v>
      </c>
    </row>
    <row r="5950" spans="1:2">
      <c r="A5950" t="s">
        <v>10309</v>
      </c>
      <c r="B5950" t="s">
        <v>10310</v>
      </c>
    </row>
    <row r="5951" spans="1:2">
      <c r="A5951" t="s">
        <v>6161</v>
      </c>
      <c r="B5951" t="s">
        <v>6162</v>
      </c>
    </row>
    <row r="5952" spans="1:2">
      <c r="A5952" t="s">
        <v>13118</v>
      </c>
      <c r="B5952" t="s">
        <v>13119</v>
      </c>
    </row>
    <row r="5953" spans="1:2">
      <c r="A5953" t="s">
        <v>5689</v>
      </c>
      <c r="B5953" t="s">
        <v>5690</v>
      </c>
    </row>
    <row r="5954" spans="1:2">
      <c r="A5954" t="s">
        <v>6437</v>
      </c>
      <c r="B5954" t="s">
        <v>5690</v>
      </c>
    </row>
    <row r="5955" spans="1:2">
      <c r="A5955" t="s">
        <v>6464</v>
      </c>
      <c r="B5955" t="s">
        <v>5690</v>
      </c>
    </row>
    <row r="5956" spans="1:2">
      <c r="A5956" t="s">
        <v>10072</v>
      </c>
      <c r="B5956" t="s">
        <v>5690</v>
      </c>
    </row>
    <row r="5957" spans="1:2">
      <c r="A5957" t="s">
        <v>10298</v>
      </c>
      <c r="B5957" t="s">
        <v>5690</v>
      </c>
    </row>
    <row r="5958" spans="1:2">
      <c r="A5958" t="s">
        <v>11219</v>
      </c>
      <c r="B5958" t="s">
        <v>5690</v>
      </c>
    </row>
    <row r="5959" spans="1:2">
      <c r="A5959" t="s">
        <v>11257</v>
      </c>
      <c r="B5959" t="s">
        <v>5690</v>
      </c>
    </row>
    <row r="5960" spans="1:2">
      <c r="A5960" t="s">
        <v>12962</v>
      </c>
      <c r="B5960" t="s">
        <v>5690</v>
      </c>
    </row>
    <row r="5961" spans="1:2">
      <c r="A5961" t="s">
        <v>13518</v>
      </c>
      <c r="B5961" t="s">
        <v>5690</v>
      </c>
    </row>
    <row r="5962" spans="1:2">
      <c r="A5962" t="s">
        <v>11892</v>
      </c>
      <c r="B5962" t="s">
        <v>11893</v>
      </c>
    </row>
    <row r="5963" spans="1:2">
      <c r="A5963" t="s">
        <v>3589</v>
      </c>
      <c r="B5963" t="s">
        <v>1960</v>
      </c>
    </row>
    <row r="5964" spans="1:2">
      <c r="A5964" t="s">
        <v>11994</v>
      </c>
      <c r="B5964" t="s">
        <v>14269</v>
      </c>
    </row>
    <row r="5965" spans="1:2">
      <c r="A5965" t="s">
        <v>13467</v>
      </c>
      <c r="B5965" t="s">
        <v>13476</v>
      </c>
    </row>
    <row r="5966" spans="1:2">
      <c r="A5966" t="s">
        <v>12007</v>
      </c>
      <c r="B5966" t="s">
        <v>12008</v>
      </c>
    </row>
    <row r="5967" spans="1:2">
      <c r="A5967" t="s">
        <v>10305</v>
      </c>
      <c r="B5967" t="s">
        <v>10306</v>
      </c>
    </row>
    <row r="5968" spans="1:2">
      <c r="A5968" t="s">
        <v>8173</v>
      </c>
      <c r="B5968" t="s">
        <v>8176</v>
      </c>
    </row>
    <row r="5969" spans="1:2">
      <c r="A5969" t="s">
        <v>10403</v>
      </c>
      <c r="B5969" t="s">
        <v>10404</v>
      </c>
    </row>
    <row r="5970" spans="1:2">
      <c r="A5970" t="s">
        <v>7024</v>
      </c>
      <c r="B5970" t="s">
        <v>7026</v>
      </c>
    </row>
    <row r="5971" spans="1:2">
      <c r="A5971" t="s">
        <v>6398</v>
      </c>
      <c r="B5971" t="s">
        <v>6399</v>
      </c>
    </row>
    <row r="5972" spans="1:2">
      <c r="A5972" t="s">
        <v>7501</v>
      </c>
      <c r="B5972" t="s">
        <v>7502</v>
      </c>
    </row>
    <row r="5973" spans="1:2">
      <c r="A5973" t="s">
        <v>3917</v>
      </c>
      <c r="B5973" t="s">
        <v>3918</v>
      </c>
    </row>
    <row r="5974" spans="1:2">
      <c r="A5974" t="s">
        <v>7018</v>
      </c>
      <c r="B5974" t="s">
        <v>7019</v>
      </c>
    </row>
    <row r="5975" spans="1:2">
      <c r="A5975" t="s">
        <v>10138</v>
      </c>
      <c r="B5975" t="s">
        <v>10140</v>
      </c>
    </row>
    <row r="5976" spans="1:2">
      <c r="A5976" t="s">
        <v>10116</v>
      </c>
      <c r="B5976" t="s">
        <v>10117</v>
      </c>
    </row>
    <row r="5977" spans="1:2">
      <c r="A5977" t="s">
        <v>11373</v>
      </c>
      <c r="B5977" t="s">
        <v>11374</v>
      </c>
    </row>
    <row r="5978" spans="1:2">
      <c r="A5978" t="s">
        <v>7015</v>
      </c>
      <c r="B5978" t="s">
        <v>7017</v>
      </c>
    </row>
    <row r="5979" spans="1:2">
      <c r="A5979" t="s">
        <v>10652</v>
      </c>
      <c r="B5979" t="s">
        <v>10653</v>
      </c>
    </row>
    <row r="5980" spans="1:2">
      <c r="A5980" t="s">
        <v>3570</v>
      </c>
      <c r="B5980" t="s">
        <v>3571</v>
      </c>
    </row>
    <row r="5981" spans="1:2">
      <c r="A5981" t="s">
        <v>6313</v>
      </c>
      <c r="B5981" t="s">
        <v>6314</v>
      </c>
    </row>
    <row r="5982" spans="1:2">
      <c r="A5982" t="s">
        <v>9788</v>
      </c>
      <c r="B5982" t="s">
        <v>9789</v>
      </c>
    </row>
    <row r="5983" spans="1:2">
      <c r="A5983" t="s">
        <v>9802</v>
      </c>
      <c r="B5983" t="s">
        <v>9803</v>
      </c>
    </row>
    <row r="5984" spans="1:2">
      <c r="A5984" t="s">
        <v>9790</v>
      </c>
      <c r="B5984" t="s">
        <v>9791</v>
      </c>
    </row>
    <row r="5985" spans="1:2">
      <c r="A5985" t="s">
        <v>6199</v>
      </c>
      <c r="B5985" t="s">
        <v>6200</v>
      </c>
    </row>
    <row r="5986" spans="1:2">
      <c r="A5986" t="s">
        <v>8477</v>
      </c>
      <c r="B5986" t="s">
        <v>8478</v>
      </c>
    </row>
    <row r="5987" spans="1:2">
      <c r="A5987" t="s">
        <v>8477</v>
      </c>
      <c r="B5987" t="s">
        <v>8478</v>
      </c>
    </row>
    <row r="5988" spans="1:2">
      <c r="A5988" t="s">
        <v>6157</v>
      </c>
      <c r="B5988" t="s">
        <v>6158</v>
      </c>
    </row>
    <row r="5989" spans="1:2">
      <c r="A5989" t="s">
        <v>6396</v>
      </c>
      <c r="B5989" t="s">
        <v>6397</v>
      </c>
    </row>
    <row r="5990" spans="1:2">
      <c r="A5990" t="s">
        <v>13117</v>
      </c>
      <c r="B5990" t="s">
        <v>2971</v>
      </c>
    </row>
    <row r="5991" spans="1:2">
      <c r="A5991" t="s">
        <v>6243</v>
      </c>
      <c r="B5991" t="s">
        <v>6244</v>
      </c>
    </row>
    <row r="5992" spans="1:2">
      <c r="A5992" t="s">
        <v>5951</v>
      </c>
      <c r="B5992" t="s">
        <v>5952</v>
      </c>
    </row>
    <row r="5993" spans="1:2">
      <c r="A5993" t="s">
        <v>6241</v>
      </c>
      <c r="B5993" t="s">
        <v>6242</v>
      </c>
    </row>
    <row r="5994" spans="1:2">
      <c r="A5994" t="s">
        <v>8477</v>
      </c>
      <c r="B5994" t="s">
        <v>8479</v>
      </c>
    </row>
    <row r="5995" spans="1:2">
      <c r="A5995" t="s">
        <v>11951</v>
      </c>
      <c r="B5995" t="s">
        <v>11952</v>
      </c>
    </row>
    <row r="5996" spans="1:2">
      <c r="A5996" t="s">
        <v>6159</v>
      </c>
      <c r="B5996" t="s">
        <v>6160</v>
      </c>
    </row>
    <row r="5997" spans="1:2">
      <c r="A5997" t="s">
        <v>4613</v>
      </c>
      <c r="B5997" t="s">
        <v>4614</v>
      </c>
    </row>
    <row r="5998" spans="1:2">
      <c r="A5998" t="s">
        <v>9136</v>
      </c>
      <c r="B5998" t="s">
        <v>9137</v>
      </c>
    </row>
    <row r="5999" spans="1:2">
      <c r="A5999" t="s">
        <v>9136</v>
      </c>
      <c r="B5999" t="s">
        <v>9137</v>
      </c>
    </row>
    <row r="6000" spans="1:2">
      <c r="A6000" t="s">
        <v>9102</v>
      </c>
      <c r="B6000" t="s">
        <v>9103</v>
      </c>
    </row>
    <row r="6001" spans="1:2">
      <c r="A6001" t="s">
        <v>9102</v>
      </c>
      <c r="B6001" t="s">
        <v>9103</v>
      </c>
    </row>
    <row r="6002" spans="1:2">
      <c r="A6002" t="s">
        <v>6055</v>
      </c>
      <c r="B6002" t="s">
        <v>6056</v>
      </c>
    </row>
    <row r="6003" spans="1:2">
      <c r="A6003" t="s">
        <v>13090</v>
      </c>
      <c r="B6003" t="s">
        <v>13091</v>
      </c>
    </row>
    <row r="6004" spans="1:2">
      <c r="A6004" t="s">
        <v>3604</v>
      </c>
      <c r="B6004" t="s">
        <v>3605</v>
      </c>
    </row>
    <row r="6005" spans="1:2">
      <c r="A6005" t="s">
        <v>9423</v>
      </c>
      <c r="B6005" t="s">
        <v>9424</v>
      </c>
    </row>
    <row r="6006" spans="1:2">
      <c r="A6006" t="s">
        <v>9423</v>
      </c>
      <c r="B6006" t="s">
        <v>9424</v>
      </c>
    </row>
    <row r="6007" spans="1:2">
      <c r="A6007" t="s">
        <v>8038</v>
      </c>
      <c r="B6007" t="s">
        <v>8039</v>
      </c>
    </row>
    <row r="6008" spans="1:2">
      <c r="A6008" t="s">
        <v>8047</v>
      </c>
      <c r="B6008" t="s">
        <v>8048</v>
      </c>
    </row>
    <row r="6009" spans="1:2">
      <c r="A6009" t="s">
        <v>3667</v>
      </c>
      <c r="B6009" t="s">
        <v>3668</v>
      </c>
    </row>
    <row r="6010" spans="1:2">
      <c r="A6010" t="s">
        <v>8021</v>
      </c>
      <c r="B6010" t="s">
        <v>8022</v>
      </c>
    </row>
    <row r="6011" spans="1:2">
      <c r="A6011" t="s">
        <v>9493</v>
      </c>
      <c r="B6011" t="s">
        <v>9494</v>
      </c>
    </row>
    <row r="6012" spans="1:2">
      <c r="A6012" t="s">
        <v>9493</v>
      </c>
      <c r="B6012" t="s">
        <v>9494</v>
      </c>
    </row>
    <row r="6013" spans="1:2">
      <c r="A6013" t="s">
        <v>9425</v>
      </c>
      <c r="B6013" t="s">
        <v>9426</v>
      </c>
    </row>
    <row r="6014" spans="1:2">
      <c r="A6014" t="s">
        <v>9425</v>
      </c>
      <c r="B6014" t="s">
        <v>9426</v>
      </c>
    </row>
    <row r="6015" spans="1:2">
      <c r="A6015" t="s">
        <v>4689</v>
      </c>
      <c r="B6015" t="s">
        <v>14182</v>
      </c>
    </row>
    <row r="6016" spans="1:2">
      <c r="A6016" t="s">
        <v>8029</v>
      </c>
      <c r="B6016" t="s">
        <v>8030</v>
      </c>
    </row>
    <row r="6017" spans="1:2">
      <c r="A6017" t="s">
        <v>4692</v>
      </c>
      <c r="B6017" t="s">
        <v>4693</v>
      </c>
    </row>
    <row r="6018" spans="1:2">
      <c r="A6018" t="s">
        <v>4715</v>
      </c>
      <c r="B6018" t="s">
        <v>4716</v>
      </c>
    </row>
    <row r="6019" spans="1:2">
      <c r="A6019" t="s">
        <v>3669</v>
      </c>
      <c r="B6019" t="s">
        <v>3670</v>
      </c>
    </row>
    <row r="6020" spans="1:2">
      <c r="A6020" t="s">
        <v>3741</v>
      </c>
      <c r="B6020" t="s">
        <v>3742</v>
      </c>
    </row>
    <row r="6021" spans="1:2">
      <c r="A6021" t="s">
        <v>3713</v>
      </c>
      <c r="B6021" t="s">
        <v>3714</v>
      </c>
    </row>
    <row r="6022" spans="1:2">
      <c r="A6022" t="s">
        <v>13163</v>
      </c>
      <c r="B6022" t="s">
        <v>13164</v>
      </c>
    </row>
    <row r="6023" spans="1:2">
      <c r="A6023" t="s">
        <v>4026</v>
      </c>
      <c r="B6023" t="s">
        <v>4027</v>
      </c>
    </row>
    <row r="6024" spans="1:2">
      <c r="A6024" t="s">
        <v>12241</v>
      </c>
      <c r="B6024" t="s">
        <v>12242</v>
      </c>
    </row>
    <row r="6025" spans="1:2">
      <c r="A6025" t="s">
        <v>12433</v>
      </c>
      <c r="B6025" t="s">
        <v>12434</v>
      </c>
    </row>
    <row r="6026" spans="1:2">
      <c r="A6026" t="s">
        <v>8158</v>
      </c>
      <c r="B6026" t="s">
        <v>8159</v>
      </c>
    </row>
    <row r="6027" spans="1:2">
      <c r="A6027" t="s">
        <v>7613</v>
      </c>
      <c r="B6027" t="s">
        <v>7614</v>
      </c>
    </row>
    <row r="6028" spans="1:2">
      <c r="A6028" t="s">
        <v>7635</v>
      </c>
      <c r="B6028" t="s">
        <v>7636</v>
      </c>
    </row>
    <row r="6029" spans="1:2">
      <c r="A6029" t="s">
        <v>7635</v>
      </c>
      <c r="B6029" t="s">
        <v>7637</v>
      </c>
    </row>
    <row r="6030" spans="1:2">
      <c r="A6030" t="s">
        <v>11022</v>
      </c>
      <c r="B6030" t="s">
        <v>11024</v>
      </c>
    </row>
    <row r="6031" spans="1:2">
      <c r="A6031" t="s">
        <v>7567</v>
      </c>
      <c r="B6031" t="s">
        <v>7569</v>
      </c>
    </row>
    <row r="6032" spans="1:2">
      <c r="A6032" t="s">
        <v>7567</v>
      </c>
      <c r="B6032" t="s">
        <v>7568</v>
      </c>
    </row>
    <row r="6033" spans="1:2">
      <c r="A6033" t="s">
        <v>4080</v>
      </c>
      <c r="B6033" t="s">
        <v>4081</v>
      </c>
    </row>
    <row r="6034" spans="1:2">
      <c r="A6034" t="s">
        <v>4592</v>
      </c>
      <c r="B6034" t="s">
        <v>4593</v>
      </c>
    </row>
    <row r="6035" spans="1:2">
      <c r="A6035" t="s">
        <v>7917</v>
      </c>
      <c r="B6035" t="s">
        <v>7919</v>
      </c>
    </row>
    <row r="6036" spans="1:2">
      <c r="A6036" t="s">
        <v>9308</v>
      </c>
      <c r="B6036" t="s">
        <v>9309</v>
      </c>
    </row>
    <row r="6037" spans="1:2">
      <c r="A6037" t="s">
        <v>5730</v>
      </c>
      <c r="B6037" t="s">
        <v>5731</v>
      </c>
    </row>
    <row r="6038" spans="1:2">
      <c r="A6038" t="s">
        <v>8158</v>
      </c>
      <c r="B6038" t="s">
        <v>8160</v>
      </c>
    </row>
    <row r="6039" spans="1:2">
      <c r="A6039" t="s">
        <v>13202</v>
      </c>
      <c r="B6039" t="s">
        <v>13203</v>
      </c>
    </row>
    <row r="6040" spans="1:2">
      <c r="A6040" t="s">
        <v>3606</v>
      </c>
      <c r="B6040" t="s">
        <v>3607</v>
      </c>
    </row>
    <row r="6041" spans="1:2">
      <c r="A6041" t="s">
        <v>10114</v>
      </c>
      <c r="B6041" t="s">
        <v>10115</v>
      </c>
    </row>
    <row r="6042" spans="1:2">
      <c r="A6042" t="s">
        <v>10114</v>
      </c>
      <c r="B6042" t="s">
        <v>10115</v>
      </c>
    </row>
    <row r="6043" spans="1:2">
      <c r="A6043" t="s">
        <v>11115</v>
      </c>
      <c r="B6043" t="s">
        <v>11117</v>
      </c>
    </row>
    <row r="6044" spans="1:2">
      <c r="A6044" t="s">
        <v>12156</v>
      </c>
      <c r="B6044" t="s">
        <v>12157</v>
      </c>
    </row>
    <row r="6045" spans="1:2">
      <c r="A6045" t="s">
        <v>3949</v>
      </c>
      <c r="B6045" t="s">
        <v>3950</v>
      </c>
    </row>
    <row r="6046" spans="1:2">
      <c r="A6046" t="s">
        <v>7178</v>
      </c>
      <c r="B6046" t="s">
        <v>7179</v>
      </c>
    </row>
    <row r="6047" spans="1:2">
      <c r="A6047" t="s">
        <v>5627</v>
      </c>
      <c r="B6047" t="s">
        <v>5628</v>
      </c>
    </row>
    <row r="6048" spans="1:2">
      <c r="A6048" t="s">
        <v>13275</v>
      </c>
      <c r="B6048" t="s">
        <v>13276</v>
      </c>
    </row>
    <row r="6049" spans="1:2">
      <c r="A6049" t="s">
        <v>7046</v>
      </c>
      <c r="B6049" t="s">
        <v>7048</v>
      </c>
    </row>
    <row r="6050" spans="1:2">
      <c r="A6050" t="s">
        <v>3649</v>
      </c>
      <c r="B6050" t="s">
        <v>3650</v>
      </c>
    </row>
    <row r="6051" spans="1:2">
      <c r="A6051" t="s">
        <v>3743</v>
      </c>
      <c r="B6051" t="s">
        <v>3650</v>
      </c>
    </row>
    <row r="6052" spans="1:2">
      <c r="A6052" t="s">
        <v>11025</v>
      </c>
      <c r="B6052" t="s">
        <v>11026</v>
      </c>
    </row>
    <row r="6053" spans="1:2">
      <c r="A6053" t="s">
        <v>12641</v>
      </c>
      <c r="B6053" t="s">
        <v>12642</v>
      </c>
    </row>
    <row r="6054" spans="1:2">
      <c r="A6054" t="s">
        <v>9888</v>
      </c>
      <c r="B6054" t="s">
        <v>9889</v>
      </c>
    </row>
    <row r="6055" spans="1:2">
      <c r="A6055" t="s">
        <v>6885</v>
      </c>
      <c r="B6055" t="s">
        <v>6886</v>
      </c>
    </row>
    <row r="6056" spans="1:2">
      <c r="A6056" t="s">
        <v>6538</v>
      </c>
      <c r="B6056" t="s">
        <v>6539</v>
      </c>
    </row>
    <row r="6057" spans="1:2">
      <c r="A6057" t="s">
        <v>5881</v>
      </c>
      <c r="B6057" t="s">
        <v>5882</v>
      </c>
    </row>
    <row r="6058" spans="1:2">
      <c r="A6058" t="s">
        <v>6203</v>
      </c>
      <c r="B6058" t="s">
        <v>6204</v>
      </c>
    </row>
    <row r="6059" spans="1:2">
      <c r="A6059" t="s">
        <v>6697</v>
      </c>
      <c r="B6059" t="s">
        <v>6698</v>
      </c>
    </row>
    <row r="6060" spans="1:2">
      <c r="A6060" t="s">
        <v>12427</v>
      </c>
      <c r="B6060" t="s">
        <v>12428</v>
      </c>
    </row>
    <row r="6061" spans="1:2">
      <c r="A6061" t="s">
        <v>7739</v>
      </c>
      <c r="B6061" t="s">
        <v>7742</v>
      </c>
    </row>
    <row r="6062" spans="1:2">
      <c r="A6062" t="s">
        <v>9767</v>
      </c>
      <c r="B6062" t="s">
        <v>9768</v>
      </c>
    </row>
    <row r="6063" spans="1:2">
      <c r="A6063" t="s">
        <v>4429</v>
      </c>
      <c r="B6063" t="s">
        <v>4430</v>
      </c>
    </row>
    <row r="6064" spans="1:2">
      <c r="A6064" t="s">
        <v>4429</v>
      </c>
      <c r="B6064" t="s">
        <v>4430</v>
      </c>
    </row>
    <row r="6065" spans="1:2">
      <c r="A6065" t="s">
        <v>5212</v>
      </c>
      <c r="B6065" t="s">
        <v>5213</v>
      </c>
    </row>
    <row r="6066" spans="1:2">
      <c r="A6066" t="s">
        <v>12906</v>
      </c>
      <c r="B6066" t="s">
        <v>12907</v>
      </c>
    </row>
    <row r="6067" spans="1:2">
      <c r="A6067" t="s">
        <v>12643</v>
      </c>
      <c r="B6067" t="s">
        <v>12644</v>
      </c>
    </row>
    <row r="6068" spans="1:2">
      <c r="A6068" t="s">
        <v>4696</v>
      </c>
      <c r="B6068" t="s">
        <v>1830</v>
      </c>
    </row>
    <row r="6069" spans="1:2">
      <c r="A6069" t="s">
        <v>7982</v>
      </c>
      <c r="B6069" t="s">
        <v>7985</v>
      </c>
    </row>
    <row r="6070" spans="1:2">
      <c r="A6070" t="s">
        <v>5748</v>
      </c>
      <c r="B6070" t="s">
        <v>5749</v>
      </c>
    </row>
    <row r="6071" spans="1:2">
      <c r="A6071" t="s">
        <v>11118</v>
      </c>
      <c r="B6071" t="s">
        <v>11120</v>
      </c>
    </row>
    <row r="6072" spans="1:2">
      <c r="A6072" t="s">
        <v>11118</v>
      </c>
      <c r="B6072" t="s">
        <v>11119</v>
      </c>
    </row>
    <row r="6073" spans="1:2">
      <c r="A6073" t="s">
        <v>9435</v>
      </c>
      <c r="B6073" t="s">
        <v>9436</v>
      </c>
    </row>
    <row r="6074" spans="1:2">
      <c r="A6074" t="s">
        <v>9435</v>
      </c>
      <c r="B6074" t="s">
        <v>9436</v>
      </c>
    </row>
    <row r="6075" spans="1:2">
      <c r="A6075" t="s">
        <v>9036</v>
      </c>
      <c r="B6075" t="s">
        <v>9037</v>
      </c>
    </row>
    <row r="6076" spans="1:2">
      <c r="A6076" t="s">
        <v>3413</v>
      </c>
      <c r="B6076" t="s">
        <v>3414</v>
      </c>
    </row>
    <row r="6077" spans="1:2">
      <c r="A6077" t="s">
        <v>3413</v>
      </c>
      <c r="B6077" t="s">
        <v>3414</v>
      </c>
    </row>
    <row r="6078" spans="1:2">
      <c r="A6078" t="s">
        <v>6624</v>
      </c>
      <c r="B6078" t="s">
        <v>6625</v>
      </c>
    </row>
    <row r="6079" spans="1:2">
      <c r="A6079" t="s">
        <v>9760</v>
      </c>
      <c r="B6079" t="s">
        <v>9761</v>
      </c>
    </row>
    <row r="6080" spans="1:2">
      <c r="A6080" t="s">
        <v>10640</v>
      </c>
      <c r="B6080" t="s">
        <v>10641</v>
      </c>
    </row>
    <row r="6081" spans="1:2">
      <c r="A6081" t="s">
        <v>6733</v>
      </c>
      <c r="B6081" t="s">
        <v>6734</v>
      </c>
    </row>
    <row r="6082" spans="1:2">
      <c r="A6082" t="s">
        <v>12403</v>
      </c>
      <c r="B6082" t="s">
        <v>12404</v>
      </c>
    </row>
    <row r="6083" spans="1:2">
      <c r="A6083" t="s">
        <v>8858</v>
      </c>
      <c r="B6083" t="s">
        <v>8859</v>
      </c>
    </row>
    <row r="6084" spans="1:2">
      <c r="A6084" t="s">
        <v>11694</v>
      </c>
      <c r="B6084" t="s">
        <v>11695</v>
      </c>
    </row>
    <row r="6085" spans="1:2">
      <c r="A6085" t="s">
        <v>6735</v>
      </c>
      <c r="B6085" t="s">
        <v>6736</v>
      </c>
    </row>
    <row r="6086" spans="1:2">
      <c r="A6086" t="s">
        <v>3481</v>
      </c>
      <c r="B6086" t="s">
        <v>3317</v>
      </c>
    </row>
    <row r="6087" spans="1:2">
      <c r="A6087" t="s">
        <v>10958</v>
      </c>
      <c r="B6087" t="s">
        <v>10959</v>
      </c>
    </row>
    <row r="6088" spans="1:2">
      <c r="A6088" t="s">
        <v>12754</v>
      </c>
      <c r="B6088" t="s">
        <v>12755</v>
      </c>
    </row>
    <row r="6089" spans="1:2">
      <c r="A6089" t="s">
        <v>6814</v>
      </c>
      <c r="B6089" t="s">
        <v>6815</v>
      </c>
    </row>
    <row r="6090" spans="1:2">
      <c r="A6090" t="s">
        <v>6816</v>
      </c>
      <c r="B6090" t="s">
        <v>6817</v>
      </c>
    </row>
    <row r="6091" spans="1:2">
      <c r="A6091" t="s">
        <v>11594</v>
      </c>
      <c r="B6091" t="s">
        <v>11595</v>
      </c>
    </row>
    <row r="6092" spans="1:2">
      <c r="A6092" t="s">
        <v>10366</v>
      </c>
      <c r="B6092" t="s">
        <v>10368</v>
      </c>
    </row>
    <row r="6093" spans="1:2">
      <c r="A6093" t="s">
        <v>9832</v>
      </c>
      <c r="B6093" t="s">
        <v>9833</v>
      </c>
    </row>
    <row r="6094" spans="1:2">
      <c r="A6094" t="s">
        <v>9818</v>
      </c>
      <c r="B6094" t="s">
        <v>9819</v>
      </c>
    </row>
    <row r="6095" spans="1:2">
      <c r="A6095" t="s">
        <v>10520</v>
      </c>
      <c r="B6095" t="s">
        <v>10521</v>
      </c>
    </row>
    <row r="6096" spans="1:2">
      <c r="A6096" t="s">
        <v>10520</v>
      </c>
      <c r="B6096" t="s">
        <v>10521</v>
      </c>
    </row>
    <row r="6097" spans="1:2">
      <c r="A6097" t="s">
        <v>10517</v>
      </c>
      <c r="B6097" t="s">
        <v>10518</v>
      </c>
    </row>
    <row r="6098" spans="1:2">
      <c r="A6098" t="s">
        <v>10517</v>
      </c>
      <c r="B6098" t="s">
        <v>10518</v>
      </c>
    </row>
    <row r="6099" spans="1:2">
      <c r="A6099" t="s">
        <v>10514</v>
      </c>
      <c r="B6099" t="s">
        <v>10516</v>
      </c>
    </row>
    <row r="6100" spans="1:2">
      <c r="A6100" t="s">
        <v>10514</v>
      </c>
      <c r="B6100" t="s">
        <v>10516</v>
      </c>
    </row>
    <row r="6101" spans="1:2">
      <c r="A6101" t="s">
        <v>10523</v>
      </c>
      <c r="B6101" t="s">
        <v>10525</v>
      </c>
    </row>
    <row r="6102" spans="1:2">
      <c r="A6102" t="s">
        <v>10523</v>
      </c>
      <c r="B6102" t="s">
        <v>10525</v>
      </c>
    </row>
    <row r="6103" spans="1:2">
      <c r="A6103" t="s">
        <v>8011</v>
      </c>
      <c r="B6103" t="s">
        <v>8012</v>
      </c>
    </row>
    <row r="6104" spans="1:2">
      <c r="A6104" t="s">
        <v>8011</v>
      </c>
      <c r="B6104" t="s">
        <v>8012</v>
      </c>
    </row>
    <row r="6105" spans="1:2">
      <c r="A6105" t="s">
        <v>9890</v>
      </c>
      <c r="B6105" t="s">
        <v>9891</v>
      </c>
    </row>
    <row r="6106" spans="1:2">
      <c r="A6106" t="s">
        <v>9890</v>
      </c>
      <c r="B6106" t="s">
        <v>9891</v>
      </c>
    </row>
    <row r="6107" spans="1:2">
      <c r="A6107" t="s">
        <v>5550</v>
      </c>
      <c r="B6107" t="s">
        <v>5551</v>
      </c>
    </row>
    <row r="6108" spans="1:2">
      <c r="A6108" t="s">
        <v>5550</v>
      </c>
      <c r="B6108" t="s">
        <v>5551</v>
      </c>
    </row>
    <row r="6109" spans="1:2">
      <c r="A6109" t="s">
        <v>5325</v>
      </c>
      <c r="B6109" t="s">
        <v>5326</v>
      </c>
    </row>
    <row r="6110" spans="1:2">
      <c r="A6110" t="s">
        <v>5325</v>
      </c>
      <c r="B6110" t="s">
        <v>5326</v>
      </c>
    </row>
    <row r="6111" spans="1:2">
      <c r="A6111" t="s">
        <v>7198</v>
      </c>
      <c r="B6111" t="s">
        <v>7199</v>
      </c>
    </row>
    <row r="6112" spans="1:2">
      <c r="A6112" t="s">
        <v>7198</v>
      </c>
      <c r="B6112" t="s">
        <v>7199</v>
      </c>
    </row>
    <row r="6113" spans="1:2">
      <c r="A6113" t="s">
        <v>4615</v>
      </c>
      <c r="B6113" t="s">
        <v>4616</v>
      </c>
    </row>
    <row r="6114" spans="1:2">
      <c r="A6114" t="s">
        <v>4615</v>
      </c>
      <c r="B6114" t="s">
        <v>4616</v>
      </c>
    </row>
    <row r="6115" spans="1:2">
      <c r="A6115" t="s">
        <v>12692</v>
      </c>
      <c r="B6115" t="s">
        <v>12693</v>
      </c>
    </row>
    <row r="6116" spans="1:2">
      <c r="A6116" t="s">
        <v>12692</v>
      </c>
      <c r="B6116" t="s">
        <v>12693</v>
      </c>
    </row>
    <row r="6117" spans="1:2">
      <c r="A6117" t="s">
        <v>12725</v>
      </c>
      <c r="B6117" t="s">
        <v>12726</v>
      </c>
    </row>
    <row r="6118" spans="1:2">
      <c r="A6118" t="s">
        <v>12725</v>
      </c>
      <c r="B6118" t="s">
        <v>12726</v>
      </c>
    </row>
    <row r="6119" spans="1:2">
      <c r="A6119" t="s">
        <v>12671</v>
      </c>
      <c r="B6119" t="s">
        <v>12672</v>
      </c>
    </row>
    <row r="6120" spans="1:2">
      <c r="A6120" t="s">
        <v>12671</v>
      </c>
      <c r="B6120" t="s">
        <v>12672</v>
      </c>
    </row>
    <row r="6121" spans="1:2">
      <c r="A6121" t="s">
        <v>10954</v>
      </c>
      <c r="B6121" t="s">
        <v>10955</v>
      </c>
    </row>
    <row r="6122" spans="1:2">
      <c r="A6122" t="s">
        <v>10954</v>
      </c>
      <c r="B6122" t="s">
        <v>10955</v>
      </c>
    </row>
    <row r="6123" spans="1:2">
      <c r="A6123" t="s">
        <v>7986</v>
      </c>
      <c r="B6123" t="s">
        <v>7987</v>
      </c>
    </row>
    <row r="6124" spans="1:2">
      <c r="A6124" t="s">
        <v>7986</v>
      </c>
      <c r="B6124" t="s">
        <v>7987</v>
      </c>
    </row>
    <row r="6125" spans="1:2">
      <c r="A6125" t="s">
        <v>7986</v>
      </c>
      <c r="B6125" t="s">
        <v>7988</v>
      </c>
    </row>
    <row r="6126" spans="1:2">
      <c r="A6126" t="s">
        <v>7986</v>
      </c>
      <c r="B6126" t="s">
        <v>7988</v>
      </c>
    </row>
    <row r="6127" spans="1:2">
      <c r="A6127" t="s">
        <v>12756</v>
      </c>
      <c r="B6127" t="s">
        <v>12757</v>
      </c>
    </row>
    <row r="6128" spans="1:2">
      <c r="A6128" t="s">
        <v>12756</v>
      </c>
      <c r="B6128" t="s">
        <v>12757</v>
      </c>
    </row>
    <row r="6129" spans="1:2">
      <c r="A6129" t="s">
        <v>3725</v>
      </c>
      <c r="B6129" t="s">
        <v>3726</v>
      </c>
    </row>
    <row r="6130" spans="1:2">
      <c r="A6130" t="s">
        <v>3725</v>
      </c>
      <c r="B6130" t="s">
        <v>3726</v>
      </c>
    </row>
    <row r="6131" spans="1:2">
      <c r="A6131" t="s">
        <v>5464</v>
      </c>
      <c r="B6131" t="s">
        <v>5465</v>
      </c>
    </row>
    <row r="6132" spans="1:2">
      <c r="A6132" t="s">
        <v>5464</v>
      </c>
      <c r="B6132" t="s">
        <v>5465</v>
      </c>
    </row>
    <row r="6133" spans="1:2">
      <c r="A6133" t="s">
        <v>8411</v>
      </c>
      <c r="B6133" t="s">
        <v>8412</v>
      </c>
    </row>
    <row r="6134" spans="1:2">
      <c r="A6134" t="s">
        <v>8411</v>
      </c>
      <c r="B6134" t="s">
        <v>8412</v>
      </c>
    </row>
    <row r="6135" spans="1:2">
      <c r="A6135" t="s">
        <v>11636</v>
      </c>
      <c r="B6135" t="s">
        <v>11637</v>
      </c>
    </row>
    <row r="6136" spans="1:2">
      <c r="A6136" t="s">
        <v>11636</v>
      </c>
      <c r="B6136" t="s">
        <v>11637</v>
      </c>
    </row>
    <row r="6137" spans="1:2">
      <c r="A6137" t="s">
        <v>4990</v>
      </c>
      <c r="B6137" t="s">
        <v>4991</v>
      </c>
    </row>
    <row r="6138" spans="1:2">
      <c r="A6138" t="s">
        <v>14095</v>
      </c>
      <c r="B6138" t="s">
        <v>14184</v>
      </c>
    </row>
    <row r="6139" spans="1:2">
      <c r="A6139" t="s">
        <v>9495</v>
      </c>
      <c r="B6139" t="s">
        <v>9496</v>
      </c>
    </row>
    <row r="6140" spans="1:2">
      <c r="A6140" t="s">
        <v>9495</v>
      </c>
      <c r="B6140" t="s">
        <v>9496</v>
      </c>
    </row>
    <row r="6141" spans="1:2">
      <c r="A6141" t="s">
        <v>9495</v>
      </c>
      <c r="B6141" t="s">
        <v>9497</v>
      </c>
    </row>
    <row r="6142" spans="1:2">
      <c r="A6142" t="s">
        <v>9495</v>
      </c>
      <c r="B6142" t="s">
        <v>9497</v>
      </c>
    </row>
    <row r="6143" spans="1:2">
      <c r="A6143" t="s">
        <v>9455</v>
      </c>
      <c r="B6143" t="s">
        <v>9456</v>
      </c>
    </row>
    <row r="6144" spans="1:2">
      <c r="A6144" t="s">
        <v>9455</v>
      </c>
      <c r="B6144" t="s">
        <v>9456</v>
      </c>
    </row>
    <row r="6145" spans="1:2">
      <c r="A6145" t="s">
        <v>9455</v>
      </c>
      <c r="B6145" t="s">
        <v>9456</v>
      </c>
    </row>
    <row r="6146" spans="1:2">
      <c r="A6146" t="s">
        <v>9455</v>
      </c>
      <c r="B6146" t="s">
        <v>9456</v>
      </c>
    </row>
    <row r="6147" spans="1:2">
      <c r="A6147" t="s">
        <v>10004</v>
      </c>
      <c r="B6147" t="s">
        <v>10005</v>
      </c>
    </row>
    <row r="6148" spans="1:2">
      <c r="A6148" t="s">
        <v>10004</v>
      </c>
      <c r="B6148" t="s">
        <v>10005</v>
      </c>
    </row>
    <row r="6149" spans="1:2">
      <c r="A6149" t="s">
        <v>9427</v>
      </c>
      <c r="B6149" t="s">
        <v>9428</v>
      </c>
    </row>
    <row r="6150" spans="1:2">
      <c r="A6150" t="s">
        <v>9427</v>
      </c>
      <c r="B6150" t="s">
        <v>9428</v>
      </c>
    </row>
    <row r="6151" spans="1:2">
      <c r="A6151" t="s">
        <v>9427</v>
      </c>
      <c r="B6151" t="s">
        <v>9428</v>
      </c>
    </row>
    <row r="6152" spans="1:2">
      <c r="A6152" t="s">
        <v>9427</v>
      </c>
      <c r="B6152" t="s">
        <v>9428</v>
      </c>
    </row>
    <row r="6153" spans="1:2">
      <c r="A6153" t="s">
        <v>9204</v>
      </c>
      <c r="B6153" t="s">
        <v>9205</v>
      </c>
    </row>
    <row r="6154" spans="1:2">
      <c r="A6154" t="s">
        <v>9204</v>
      </c>
      <c r="B6154" t="s">
        <v>9205</v>
      </c>
    </row>
    <row r="6155" spans="1:2">
      <c r="A6155" t="s">
        <v>11850</v>
      </c>
      <c r="B6155" t="s">
        <v>11851</v>
      </c>
    </row>
    <row r="6156" spans="1:2">
      <c r="A6156" t="s">
        <v>11850</v>
      </c>
      <c r="B6156" t="s">
        <v>11851</v>
      </c>
    </row>
    <row r="6157" spans="1:2">
      <c r="A6157" t="s">
        <v>9222</v>
      </c>
      <c r="B6157" t="s">
        <v>9223</v>
      </c>
    </row>
    <row r="6158" spans="1:2">
      <c r="A6158" t="s">
        <v>9222</v>
      </c>
      <c r="B6158" t="s">
        <v>9223</v>
      </c>
    </row>
    <row r="6159" spans="1:2">
      <c r="A6159" t="s">
        <v>3608</v>
      </c>
      <c r="B6159" t="s">
        <v>3609</v>
      </c>
    </row>
    <row r="6160" spans="1:2">
      <c r="A6160" t="s">
        <v>3608</v>
      </c>
      <c r="B6160" t="s">
        <v>3609</v>
      </c>
    </row>
    <row r="6161" spans="1:2">
      <c r="A6161" t="s">
        <v>3727</v>
      </c>
      <c r="B6161" t="s">
        <v>3728</v>
      </c>
    </row>
    <row r="6162" spans="1:2">
      <c r="A6162" t="s">
        <v>3727</v>
      </c>
      <c r="B6162" t="s">
        <v>3728</v>
      </c>
    </row>
    <row r="6163" spans="1:2">
      <c r="A6163" t="s">
        <v>11862</v>
      </c>
      <c r="B6163" t="s">
        <v>11863</v>
      </c>
    </row>
    <row r="6164" spans="1:2">
      <c r="A6164" t="s">
        <v>11862</v>
      </c>
      <c r="B6164" t="s">
        <v>11863</v>
      </c>
    </row>
    <row r="6165" spans="1:2">
      <c r="A6165" t="s">
        <v>8011</v>
      </c>
      <c r="B6165" t="s">
        <v>8014</v>
      </c>
    </row>
    <row r="6166" spans="1:2">
      <c r="A6166" t="s">
        <v>8011</v>
      </c>
      <c r="B6166" t="s">
        <v>8014</v>
      </c>
    </row>
    <row r="6167" spans="1:2">
      <c r="A6167" t="s">
        <v>8011</v>
      </c>
      <c r="B6167" t="s">
        <v>8013</v>
      </c>
    </row>
    <row r="6168" spans="1:2">
      <c r="A6168" t="s">
        <v>8011</v>
      </c>
      <c r="B6168" t="s">
        <v>8013</v>
      </c>
    </row>
    <row r="6169" spans="1:2">
      <c r="A6169" t="s">
        <v>4710</v>
      </c>
      <c r="B6169" t="s">
        <v>1854</v>
      </c>
    </row>
    <row r="6170" spans="1:2">
      <c r="A6170" t="s">
        <v>4710</v>
      </c>
      <c r="B6170" t="s">
        <v>1854</v>
      </c>
    </row>
    <row r="6171" spans="1:2">
      <c r="A6171" t="s">
        <v>4316</v>
      </c>
      <c r="B6171" t="s">
        <v>4317</v>
      </c>
    </row>
    <row r="6172" spans="1:2">
      <c r="A6172" t="s">
        <v>4316</v>
      </c>
      <c r="B6172" t="s">
        <v>4317</v>
      </c>
    </row>
    <row r="6173" spans="1:2">
      <c r="A6173" t="s">
        <v>12770</v>
      </c>
      <c r="B6173" t="s">
        <v>12771</v>
      </c>
    </row>
    <row r="6174" spans="1:2">
      <c r="A6174" t="s">
        <v>12770</v>
      </c>
      <c r="B6174" t="s">
        <v>12771</v>
      </c>
    </row>
    <row r="6175" spans="1:2">
      <c r="A6175" t="s">
        <v>11923</v>
      </c>
      <c r="B6175" t="s">
        <v>11924</v>
      </c>
    </row>
    <row r="6176" spans="1:2">
      <c r="A6176" t="s">
        <v>11923</v>
      </c>
      <c r="B6176" t="s">
        <v>11924</v>
      </c>
    </row>
    <row r="6177" spans="1:2">
      <c r="A6177" t="s">
        <v>11880</v>
      </c>
      <c r="B6177" t="s">
        <v>11881</v>
      </c>
    </row>
    <row r="6178" spans="1:2">
      <c r="A6178" t="s">
        <v>11880</v>
      </c>
      <c r="B6178" t="s">
        <v>11881</v>
      </c>
    </row>
    <row r="6179" spans="1:2">
      <c r="A6179" t="s">
        <v>8660</v>
      </c>
      <c r="B6179" t="s">
        <v>8661</v>
      </c>
    </row>
    <row r="6180" spans="1:2">
      <c r="A6180" t="s">
        <v>8660</v>
      </c>
      <c r="B6180" t="s">
        <v>8661</v>
      </c>
    </row>
    <row r="6181" spans="1:2">
      <c r="A6181" t="s">
        <v>9858</v>
      </c>
      <c r="B6181" t="s">
        <v>9859</v>
      </c>
    </row>
    <row r="6182" spans="1:2">
      <c r="A6182" t="s">
        <v>9858</v>
      </c>
      <c r="B6182" t="s">
        <v>9859</v>
      </c>
    </row>
    <row r="6183" spans="1:2">
      <c r="A6183" t="s">
        <v>11638</v>
      </c>
      <c r="B6183" t="s">
        <v>11639</v>
      </c>
    </row>
    <row r="6184" spans="1:2">
      <c r="A6184" t="s">
        <v>11638</v>
      </c>
      <c r="B6184" t="s">
        <v>11639</v>
      </c>
    </row>
    <row r="6185" spans="1:2">
      <c r="A6185" t="s">
        <v>3979</v>
      </c>
      <c r="B6185" t="s">
        <v>3980</v>
      </c>
    </row>
    <row r="6186" spans="1:2">
      <c r="A6186" t="s">
        <v>3979</v>
      </c>
      <c r="B6186" t="s">
        <v>3980</v>
      </c>
    </row>
    <row r="6187" spans="1:2">
      <c r="A6187" t="s">
        <v>11596</v>
      </c>
      <c r="B6187" t="s">
        <v>11597</v>
      </c>
    </row>
    <row r="6188" spans="1:2">
      <c r="A6188" t="s">
        <v>11596</v>
      </c>
      <c r="B6188" t="s">
        <v>11597</v>
      </c>
    </row>
    <row r="6189" spans="1:2">
      <c r="A6189" t="s">
        <v>10926</v>
      </c>
      <c r="B6189" t="s">
        <v>10927</v>
      </c>
    </row>
    <row r="6190" spans="1:2">
      <c r="A6190" t="s">
        <v>10926</v>
      </c>
      <c r="B6190" t="s">
        <v>10927</v>
      </c>
    </row>
    <row r="6191" spans="1:2">
      <c r="A6191" t="s">
        <v>4945</v>
      </c>
      <c r="B6191" t="s">
        <v>4946</v>
      </c>
    </row>
    <row r="6192" spans="1:2">
      <c r="A6192" t="s">
        <v>4945</v>
      </c>
      <c r="B6192" t="s">
        <v>4946</v>
      </c>
    </row>
    <row r="6193" spans="1:2">
      <c r="A6193" t="s">
        <v>14096</v>
      </c>
      <c r="B6193" t="s">
        <v>4938</v>
      </c>
    </row>
    <row r="6194" spans="1:2">
      <c r="A6194" t="s">
        <v>4937</v>
      </c>
      <c r="B6194" t="s">
        <v>4938</v>
      </c>
    </row>
    <row r="6195" spans="1:2">
      <c r="A6195" t="s">
        <v>14105</v>
      </c>
      <c r="B6195" t="s">
        <v>4936</v>
      </c>
    </row>
    <row r="6196" spans="1:2">
      <c r="A6196" t="s">
        <v>4935</v>
      </c>
      <c r="B6196" t="s">
        <v>4936</v>
      </c>
    </row>
    <row r="6197" spans="1:2">
      <c r="A6197" t="s">
        <v>9697</v>
      </c>
      <c r="B6197" t="s">
        <v>9698</v>
      </c>
    </row>
    <row r="6198" spans="1:2">
      <c r="A6198" t="s">
        <v>9697</v>
      </c>
      <c r="B6198" t="s">
        <v>9698</v>
      </c>
    </row>
    <row r="6199" spans="1:2">
      <c r="A6199" t="s">
        <v>9697</v>
      </c>
      <c r="B6199" t="s">
        <v>9698</v>
      </c>
    </row>
    <row r="6200" spans="1:2">
      <c r="A6200" t="s">
        <v>9697</v>
      </c>
      <c r="B6200" t="s">
        <v>9698</v>
      </c>
    </row>
    <row r="6201" spans="1:2">
      <c r="A6201" t="s">
        <v>12926</v>
      </c>
      <c r="B6201" t="s">
        <v>12929</v>
      </c>
    </row>
    <row r="6202" spans="1:2">
      <c r="A6202" t="s">
        <v>12928</v>
      </c>
      <c r="B6202" t="s">
        <v>12929</v>
      </c>
    </row>
    <row r="6203" spans="1:2">
      <c r="A6203" t="s">
        <v>3955</v>
      </c>
      <c r="B6203" t="s">
        <v>3956</v>
      </c>
    </row>
    <row r="6204" spans="1:2">
      <c r="A6204" t="s">
        <v>3955</v>
      </c>
      <c r="B6204" t="s">
        <v>3956</v>
      </c>
    </row>
    <row r="6205" spans="1:2">
      <c r="A6205" t="s">
        <v>12457</v>
      </c>
      <c r="B6205" t="s">
        <v>12458</v>
      </c>
    </row>
    <row r="6206" spans="1:2">
      <c r="A6206" t="s">
        <v>12457</v>
      </c>
      <c r="B6206" t="s">
        <v>12458</v>
      </c>
    </row>
    <row r="6207" spans="1:2">
      <c r="A6207" t="s">
        <v>4156</v>
      </c>
      <c r="B6207" t="s">
        <v>4157</v>
      </c>
    </row>
    <row r="6208" spans="1:2">
      <c r="A6208" t="s">
        <v>4156</v>
      </c>
      <c r="B6208" t="s">
        <v>4157</v>
      </c>
    </row>
    <row r="6209" spans="1:2">
      <c r="A6209" t="s">
        <v>3987</v>
      </c>
      <c r="B6209" t="s">
        <v>3988</v>
      </c>
    </row>
    <row r="6210" spans="1:2">
      <c r="A6210" t="s">
        <v>3987</v>
      </c>
      <c r="B6210" t="s">
        <v>3988</v>
      </c>
    </row>
    <row r="6211" spans="1:2">
      <c r="A6211" t="s">
        <v>11790</v>
      </c>
      <c r="B6211" t="s">
        <v>11791</v>
      </c>
    </row>
    <row r="6212" spans="1:2">
      <c r="A6212" t="s">
        <v>11790</v>
      </c>
      <c r="B6212" t="s">
        <v>11791</v>
      </c>
    </row>
    <row r="6213" spans="1:2">
      <c r="A6213" t="s">
        <v>9250</v>
      </c>
      <c r="B6213" t="s">
        <v>9251</v>
      </c>
    </row>
    <row r="6214" spans="1:2">
      <c r="A6214" t="s">
        <v>9250</v>
      </c>
      <c r="B6214" t="s">
        <v>9251</v>
      </c>
    </row>
    <row r="6215" spans="1:2">
      <c r="A6215" t="s">
        <v>10164</v>
      </c>
      <c r="B6215" t="s">
        <v>10165</v>
      </c>
    </row>
    <row r="6216" spans="1:2">
      <c r="A6216" t="s">
        <v>10164</v>
      </c>
      <c r="B6216" t="s">
        <v>10165</v>
      </c>
    </row>
    <row r="6217" spans="1:2">
      <c r="A6217" t="s">
        <v>4539</v>
      </c>
      <c r="B6217" t="s">
        <v>4540</v>
      </c>
    </row>
    <row r="6218" spans="1:2">
      <c r="A6218" t="s">
        <v>4539</v>
      </c>
      <c r="B6218" t="s">
        <v>4540</v>
      </c>
    </row>
    <row r="6219" spans="1:2">
      <c r="A6219" t="s">
        <v>9995</v>
      </c>
      <c r="B6219" t="s">
        <v>9996</v>
      </c>
    </row>
    <row r="6220" spans="1:2">
      <c r="A6220" t="s">
        <v>9995</v>
      </c>
      <c r="B6220" t="s">
        <v>9996</v>
      </c>
    </row>
    <row r="6221" spans="1:2">
      <c r="A6221" t="s">
        <v>13227</v>
      </c>
      <c r="B6221" t="s">
        <v>13228</v>
      </c>
    </row>
    <row r="6222" spans="1:2">
      <c r="A6222" t="s">
        <v>13227</v>
      </c>
      <c r="B6222" t="s">
        <v>13228</v>
      </c>
    </row>
    <row r="6223" spans="1:2">
      <c r="A6223" t="s">
        <v>4583</v>
      </c>
      <c r="B6223" t="s">
        <v>4584</v>
      </c>
    </row>
    <row r="6224" spans="1:2">
      <c r="A6224" t="s">
        <v>4583</v>
      </c>
      <c r="B6224" t="s">
        <v>4584</v>
      </c>
    </row>
    <row r="6225" spans="1:2">
      <c r="A6225" t="s">
        <v>9457</v>
      </c>
      <c r="B6225" t="s">
        <v>9458</v>
      </c>
    </row>
    <row r="6226" spans="1:2">
      <c r="A6226" t="s">
        <v>9457</v>
      </c>
      <c r="B6226" t="s">
        <v>9458</v>
      </c>
    </row>
    <row r="6227" spans="1:2">
      <c r="A6227" t="s">
        <v>9457</v>
      </c>
      <c r="B6227" t="s">
        <v>9458</v>
      </c>
    </row>
    <row r="6228" spans="1:2">
      <c r="A6228" t="s">
        <v>9457</v>
      </c>
      <c r="B6228" t="s">
        <v>9458</v>
      </c>
    </row>
    <row r="6229" spans="1:2">
      <c r="A6229" t="s">
        <v>11796</v>
      </c>
      <c r="B6229" t="s">
        <v>11797</v>
      </c>
    </row>
    <row r="6230" spans="1:2">
      <c r="A6230" t="s">
        <v>11796</v>
      </c>
      <c r="B6230" t="s">
        <v>11797</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sheetPr codeName="Sheet2">
    <pageSetUpPr fitToPage="1"/>
  </sheetPr>
  <dimension ref="A1:B77"/>
  <sheetViews>
    <sheetView showGridLines="0" topLeftCell="A69"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60">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0">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60">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14583</v>
      </c>
    </row>
  </sheetData>
  <sheetProtection password="E985" sheet="1" objects="1" scenarios="1" formatRow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71"/>
      <c r="B1" s="372"/>
      <c r="C1" s="372"/>
      <c r="D1" s="373"/>
    </row>
    <row r="2" spans="1:5" ht="71.25" customHeight="1">
      <c r="A2" s="91"/>
      <c r="B2" s="172" t="str">
        <f ca="1">OFFSET(L!$C$1,MATCH("Definitions"&amp;ADDRESS(ROW(),COLUMN(),4),L!$A:$A,0)-1,SL,,)</f>
        <v>ITEM</v>
      </c>
      <c r="C2" s="172" t="str">
        <f ca="1">OFFSET(L!$C$1,MATCH("Definitions"&amp;ADDRESS(ROW(),COLUMN(),4),L!$A:$A,0)-1,SL,,)</f>
        <v>DEFINITION</v>
      </c>
      <c r="D2" s="375"/>
      <c r="E2" s="132"/>
    </row>
    <row r="3" spans="1:5" ht="63.95" customHeight="1">
      <c r="A3" s="91"/>
      <c r="B3" s="78" t="str">
        <f ca="1">OFFSET(L!$C$1,MATCH("Definitions"&amp;ADDRESS(ROW(),COLUMN(),4),L!$A:$A,0)-1,SL,,)</f>
        <v>3TG</v>
      </c>
      <c r="C3" s="78" t="str">
        <f ca="1">OFFSET(L!$C$1,MATCH("Definitions"&amp;ADDRESS(ROW(),COLUMN(),4),L!$A:$A,0)-1,SL,,)</f>
        <v>Tantalum, tin, tungsten, gold</v>
      </c>
      <c r="D3" s="375"/>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5"/>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5"/>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5"/>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5"/>
      <c r="E8" s="133" t="s">
        <v>1458</v>
      </c>
    </row>
    <row r="9" spans="1:5" ht="45">
      <c r="A9" s="91"/>
      <c r="B9" s="78" t="str">
        <f ca="1">OFFSET(L!$C$1,MATCH("Definitions"&amp;ADDRESS(ROW(),COLUMN(),4),L!$A:$A,0)-1,SL,,)</f>
        <v>DRC</v>
      </c>
      <c r="C9" s="78" t="str">
        <f ca="1">OFFSET(L!$C$1,MATCH("Definitions"&amp;ADDRESS(ROW(),COLUMN(),4),L!$A:$A,0)-1,SL,,)</f>
        <v>Democratic Republic of Congo</v>
      </c>
      <c r="D9" s="375"/>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5"/>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5"/>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5"/>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5"/>
      <c r="E13" s="133" t="s">
        <v>1457</v>
      </c>
    </row>
    <row r="14" spans="1:5" ht="120">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5"/>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5"/>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5"/>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5"/>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5"/>
      <c r="E18" s="133"/>
    </row>
    <row r="19" spans="1:5" ht="30">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5"/>
      <c r="E19" s="133"/>
    </row>
    <row r="20" spans="1:5" ht="15">
      <c r="A20" s="91"/>
      <c r="B20" s="78" t="str">
        <f ca="1">OFFSET(L!$C$1,MATCH("Definitions"&amp;ADDRESS(ROW(),COLUMN(),4),L!$A:$A,0)-1,SL,,)</f>
        <v>RBA</v>
      </c>
      <c r="C20" s="78" t="str">
        <f ca="1">OFFSET(L!$C$1,MATCH("Definitions"&amp;ADDRESS(ROW(),COLUMN(),4),L!$A:$A,0)-1,SL,,)</f>
        <v>Responsible Business Alliance (www.responsiblebusiness.org)</v>
      </c>
      <c r="D20" s="375"/>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5"/>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5"/>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5"/>
      <c r="E23" s="133"/>
    </row>
    <row r="24" spans="1:5" ht="135">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5"/>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5"/>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5"/>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5"/>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5"/>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5"/>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5"/>
      <c r="E30" s="133"/>
    </row>
    <row r="31" spans="1:5" ht="15">
      <c r="A31" s="91"/>
      <c r="B31" s="374" t="str">
        <f ca="1">OFFSET(L!$C$1,MATCH("General"&amp;"Cpy",L!$A:$A,0)-1,SL,,)</f>
        <v>© 2018 Responsible Minerals Initiative. All rights reserved.</v>
      </c>
      <c r="C31" s="374"/>
      <c r="D31" s="375"/>
      <c r="E31" s="133"/>
    </row>
    <row r="32" spans="1:5" ht="13.5" thickBot="1">
      <c r="A32" s="92"/>
      <c r="B32" s="195"/>
      <c r="C32" s="195"/>
      <c r="D32" s="376"/>
    </row>
    <row r="33" ht="13.5" thickTop="1"/>
  </sheetData>
  <sheetProtection password="E985" sheet="1" objects="1" scenarios="1" formatColumns="0"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sheetPr codeName="Sheet4">
    <tabColor rgb="FF92D050"/>
    <pageSetUpPr fitToPage="1"/>
  </sheetPr>
  <dimension ref="A1:AH105"/>
  <sheetViews>
    <sheetView showGridLines="0" showZeros="0" tabSelected="1" topLeftCell="A16" zoomScale="70" zoomScaleNormal="70" zoomScalePageLayoutView="70" workbookViewId="0">
      <selection activeCell="H23" sqref="H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99"/>
      <c r="B1" s="400"/>
      <c r="C1" s="400"/>
      <c r="D1" s="400"/>
      <c r="E1" s="400"/>
      <c r="F1" s="400"/>
      <c r="G1" s="400"/>
      <c r="H1" s="400"/>
      <c r="I1" s="400"/>
      <c r="J1" s="400"/>
      <c r="K1" s="401"/>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402" t="str">
        <f ca="1">OFFSET(L!$C$1,MATCH("Declaration"&amp;ADDRESS(ROW(),COLUMN(),4),L!$A:$A,0)-1,SL,,)</f>
        <v>Conflict Minerals Reporting Template (CMRT)</v>
      </c>
      <c r="E2" s="403"/>
      <c r="F2" s="403"/>
      <c r="G2" s="403"/>
      <c r="H2" s="403"/>
      <c r="I2" s="403"/>
      <c r="J2" s="404"/>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3150</v>
      </c>
      <c r="C3" s="18"/>
      <c r="D3" s="49" t="s">
        <v>989</v>
      </c>
      <c r="E3" s="12"/>
      <c r="F3" s="412"/>
      <c r="G3" s="412"/>
      <c r="H3" s="412"/>
      <c r="I3" s="194"/>
      <c r="J3" s="173" t="s">
        <v>14599</v>
      </c>
      <c r="K3" s="48"/>
      <c r="L3" s="144"/>
      <c r="M3" s="135"/>
      <c r="N3" s="135"/>
      <c r="O3" s="136"/>
      <c r="P3" s="149">
        <f>MATCH($D$3,LN,0)</f>
        <v>1</v>
      </c>
    </row>
    <row r="4" spans="1:34" ht="15.75">
      <c r="A4" s="46"/>
      <c r="B4" s="408" t="str">
        <f ca="1">OFFSET(L!$C$1,MATCH("Declaration"&amp;ADDRESS(ROW(),COLUMN(),4),L!$A:$A,0)-1,SL,,)</f>
        <v>The purpose of this document is to collect sourcing information on tin, tantalum, tungsten and gold used in products</v>
      </c>
      <c r="C4" s="408"/>
      <c r="D4" s="408"/>
      <c r="E4" s="408"/>
      <c r="F4" s="408"/>
      <c r="G4" s="408"/>
      <c r="H4" s="408"/>
      <c r="I4" s="413" t="str">
        <f ca="1">OFFSET(L!$C$1,MATCH("Declaration"&amp;ADDRESS(ROW(),COLUMN(),4),L!$A:$A,0)-1,SL,,)</f>
        <v>Link to Terms &amp; Conditions</v>
      </c>
      <c r="J4" s="413"/>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08" t="str">
        <f ca="1">OFFSET(L!$C$1,MATCH("Declaration"&amp;ADDRESS(ROW(),COLUMN(),4),L!$A:$A,0)-1,SL,,)</f>
        <v>Mandatory fields are noted with an asterisk (*).  Consult the instructions tab for guidance on how to answer each question.</v>
      </c>
      <c r="C6" s="408"/>
      <c r="D6" s="408"/>
      <c r="E6" s="408"/>
      <c r="F6" s="408"/>
      <c r="G6" s="408"/>
      <c r="H6" s="408"/>
      <c r="I6" s="408"/>
      <c r="J6" s="408"/>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17" t="str">
        <f ca="1">OFFSET(L!$C$1,MATCH("Declaration"&amp;ADDRESS(ROW(),COLUMN(),4),L!$A:$A,0)-1,SL,,)</f>
        <v>Company Information</v>
      </c>
      <c r="C7" s="417"/>
      <c r="D7" s="417"/>
      <c r="E7" s="417"/>
      <c r="F7" s="417"/>
      <c r="G7" s="417"/>
      <c r="H7" s="417"/>
      <c r="I7" s="417"/>
      <c r="J7" s="417"/>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05" t="s">
        <v>15425</v>
      </c>
      <c r="E8" s="406"/>
      <c r="F8" s="406"/>
      <c r="G8" s="406"/>
      <c r="H8" s="406"/>
      <c r="I8" s="406"/>
      <c r="J8" s="407"/>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14" t="s">
        <v>569</v>
      </c>
      <c r="E9" s="415"/>
      <c r="F9" s="415"/>
      <c r="G9" s="416"/>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18" t="str">
        <f ca="1">OFFSET(L!$C$1,MATCH("Declaration"&amp;ADDRESS(ROW(),COLUMN(),4)&amp;LEFT($D$9,1),L!$A:$A,0)-1,SL,,)</f>
        <v>Description of Scope:</v>
      </c>
      <c r="C10" s="156"/>
      <c r="D10" s="409"/>
      <c r="E10" s="410"/>
      <c r="F10" s="410"/>
      <c r="G10" s="410"/>
      <c r="H10" s="410"/>
      <c r="I10" s="410"/>
      <c r="J10" s="411"/>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
      <c r="A11" s="50"/>
      <c r="B11" s="419"/>
      <c r="C11" s="156"/>
      <c r="D11" s="428" t="str">
        <f ca="1">IF(D9=Q9,OFFSET(L!$C$1,MATCH("Declaration"&amp;ADDRESS(ROW(),COLUMN(),4),L!$A:$A,0)-1,SL,,),"")</f>
        <v/>
      </c>
      <c r="E11" s="429"/>
      <c r="F11" s="429"/>
      <c r="G11" s="429"/>
      <c r="H11" s="429"/>
      <c r="I11" s="429"/>
      <c r="J11" s="430"/>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93">
        <v>690544861</v>
      </c>
      <c r="E12" s="394"/>
      <c r="F12" s="394"/>
      <c r="G12" s="394"/>
      <c r="H12" s="394"/>
      <c r="I12" s="394"/>
      <c r="J12" s="395"/>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93" t="s">
        <v>15426</v>
      </c>
      <c r="E13" s="394"/>
      <c r="F13" s="394"/>
      <c r="G13" s="394"/>
      <c r="H13" s="394"/>
      <c r="I13" s="394"/>
      <c r="J13" s="395"/>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93" t="s">
        <v>15427</v>
      </c>
      <c r="E14" s="394"/>
      <c r="F14" s="394"/>
      <c r="G14" s="394"/>
      <c r="H14" s="394"/>
      <c r="I14" s="394"/>
      <c r="J14" s="395"/>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93" t="s">
        <v>15428</v>
      </c>
      <c r="E15" s="394"/>
      <c r="F15" s="394"/>
      <c r="G15" s="394"/>
      <c r="H15" s="394"/>
      <c r="I15" s="394"/>
      <c r="J15" s="395"/>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393" t="s">
        <v>15429</v>
      </c>
      <c r="E16" s="394"/>
      <c r="F16" s="394"/>
      <c r="G16" s="394"/>
      <c r="H16" s="394"/>
      <c r="I16" s="394"/>
      <c r="J16" s="395"/>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93" t="s">
        <v>15430</v>
      </c>
      <c r="E17" s="394"/>
      <c r="F17" s="394"/>
      <c r="G17" s="394"/>
      <c r="H17" s="394"/>
      <c r="I17" s="394"/>
      <c r="J17" s="395"/>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87" t="s">
        <v>15431</v>
      </c>
      <c r="E18" s="388"/>
      <c r="F18" s="388"/>
      <c r="G18" s="388"/>
      <c r="H18" s="388"/>
      <c r="I18" s="388"/>
      <c r="J18" s="389"/>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87" t="s">
        <v>15432</v>
      </c>
      <c r="E19" s="388"/>
      <c r="F19" s="388"/>
      <c r="G19" s="388"/>
      <c r="H19" s="388"/>
      <c r="I19" s="388"/>
      <c r="J19" s="389"/>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20" t="s">
        <v>15433</v>
      </c>
      <c r="E20" s="421"/>
      <c r="F20" s="421"/>
      <c r="G20" s="421"/>
      <c r="H20" s="421"/>
      <c r="I20" s="421"/>
      <c r="J20" s="422"/>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87" t="s">
        <v>15434</v>
      </c>
      <c r="E21" s="388"/>
      <c r="F21" s="388"/>
      <c r="G21" s="388"/>
      <c r="H21" s="388"/>
      <c r="I21" s="388"/>
      <c r="J21" s="389"/>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90">
        <v>43481</v>
      </c>
      <c r="E22" s="391"/>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25"/>
      <c r="E23" s="425"/>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92" t="str">
        <f ca="1">OFFSET(L!$C$1,MATCH("Declaration"&amp;ADDRESS(ROW(),COLUMN(),4),L!$A:$A,0)-1,SL,,)</f>
        <v>Answer the following questions 1 - 7 based on the declaration scope indicated above</v>
      </c>
      <c r="C24" s="392"/>
      <c r="D24" s="392"/>
      <c r="E24" s="392"/>
      <c r="F24" s="392"/>
      <c r="G24" s="392"/>
      <c r="H24" s="392"/>
      <c r="I24" s="392"/>
      <c r="J24" s="392"/>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426" t="str">
        <f ca="1">OFFSET(L!$C$1,MATCH("Declaration"&amp;ADDRESS(ROW(),COLUMN(),4),L!$A:$A,0)-1,SL,,)</f>
        <v>Answer</v>
      </c>
      <c r="E25" s="426"/>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77" t="s">
        <v>563</v>
      </c>
      <c r="E26" s="378"/>
      <c r="F26" s="15"/>
      <c r="G26" s="381" t="s">
        <v>15435</v>
      </c>
      <c r="H26" s="382"/>
      <c r="I26" s="382"/>
      <c r="J26" s="383"/>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77" t="s">
        <v>563</v>
      </c>
      <c r="E27" s="378"/>
      <c r="F27" s="15"/>
      <c r="G27" s="381" t="s">
        <v>15436</v>
      </c>
      <c r="H27" s="382"/>
      <c r="I27" s="382"/>
      <c r="J27" s="383"/>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77" t="s">
        <v>563</v>
      </c>
      <c r="E28" s="378"/>
      <c r="F28" s="15"/>
      <c r="G28" s="381" t="s">
        <v>15437</v>
      </c>
      <c r="H28" s="382"/>
      <c r="I28" s="382"/>
      <c r="J28" s="383"/>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77" t="s">
        <v>563</v>
      </c>
      <c r="E29" s="378"/>
      <c r="F29" s="15"/>
      <c r="G29" s="381" t="s">
        <v>15438</v>
      </c>
      <c r="H29" s="382"/>
      <c r="I29" s="382"/>
      <c r="J29" s="383"/>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86" t="str">
        <f ca="1">D25</f>
        <v>Answer</v>
      </c>
      <c r="E31" s="386"/>
      <c r="F31" s="21"/>
      <c r="G31" s="56" t="str">
        <f ca="1">G25</f>
        <v>Comments</v>
      </c>
      <c r="H31" s="56"/>
      <c r="I31" s="56"/>
      <c r="J31" s="100"/>
      <c r="K31" s="48"/>
      <c r="L31" s="141" t="s">
        <v>1384</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79" t="s">
        <v>563</v>
      </c>
      <c r="E32" s="380"/>
      <c r="F32" s="59"/>
      <c r="G32" s="381"/>
      <c r="H32" s="382"/>
      <c r="I32" s="382"/>
      <c r="J32" s="383"/>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79" t="s">
        <v>563</v>
      </c>
      <c r="E33" s="380"/>
      <c r="F33" s="59"/>
      <c r="G33" s="381"/>
      <c r="H33" s="382"/>
      <c r="I33" s="382"/>
      <c r="J33" s="383"/>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79" t="s">
        <v>563</v>
      </c>
      <c r="E34" s="380"/>
      <c r="F34" s="59"/>
      <c r="G34" s="381"/>
      <c r="H34" s="382"/>
      <c r="I34" s="382"/>
      <c r="J34" s="383"/>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79" t="s">
        <v>563</v>
      </c>
      <c r="E35" s="380"/>
      <c r="F35" s="59"/>
      <c r="G35" s="381"/>
      <c r="H35" s="382"/>
      <c r="I35" s="382"/>
      <c r="J35" s="383"/>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86" t="str">
        <f ca="1">D25</f>
        <v>Answer</v>
      </c>
      <c r="E37" s="386"/>
      <c r="F37" s="21"/>
      <c r="G37" s="56" t="str">
        <f ca="1">G25</f>
        <v>Comments</v>
      </c>
      <c r="H37" s="424"/>
      <c r="I37" s="424"/>
      <c r="J37" s="424"/>
      <c r="K37" s="48"/>
      <c r="L37" s="141" t="s">
        <v>1384</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5" customHeight="1">
      <c r="A38" s="53"/>
      <c r="B38" s="52" t="str">
        <f ca="1">OFFSET(L!$C$1,MATCH("Declaration"&amp;ADDRESS(ROW(),COLUMN(),4),L!$A:$A,0)-1,SL,,)&amp;P38</f>
        <v>Tantalum  (*)</v>
      </c>
      <c r="C38" s="13"/>
      <c r="D38" s="377" t="s">
        <v>563</v>
      </c>
      <c r="E38" s="378"/>
      <c r="F38" s="59"/>
      <c r="G38" s="381" t="s">
        <v>15449</v>
      </c>
      <c r="H38" s="382" t="s">
        <v>15439</v>
      </c>
      <c r="I38" s="382" t="s">
        <v>15439</v>
      </c>
      <c r="J38" s="383" t="s">
        <v>15439</v>
      </c>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ustomHeight="1">
      <c r="A39" s="53"/>
      <c r="B39" s="52" t="str">
        <f ca="1">OFFSET(L!$C$1,MATCH("Declaration"&amp;ADDRESS(ROW(),COLUMN(),4),L!$A:$A,0)-1,SL,,)&amp;P39</f>
        <v>Tin  (*)</v>
      </c>
      <c r="C39" s="13"/>
      <c r="D39" s="379" t="s">
        <v>563</v>
      </c>
      <c r="E39" s="380"/>
      <c r="F39" s="59"/>
      <c r="G39" s="381" t="s">
        <v>15450</v>
      </c>
      <c r="H39" s="382" t="s">
        <v>15440</v>
      </c>
      <c r="I39" s="382" t="s">
        <v>15440</v>
      </c>
      <c r="J39" s="383" t="s">
        <v>15440</v>
      </c>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ustomHeight="1">
      <c r="A40" s="53"/>
      <c r="B40" s="52" t="str">
        <f ca="1">OFFSET(L!$C$1,MATCH("Declaration"&amp;ADDRESS(ROW(),COLUMN(),4),L!$A:$A,0)-1,SL,,)&amp;P40</f>
        <v>Gold  (*)</v>
      </c>
      <c r="C40" s="13"/>
      <c r="D40" s="379" t="s">
        <v>563</v>
      </c>
      <c r="E40" s="380"/>
      <c r="F40" s="59"/>
      <c r="G40" s="381" t="s">
        <v>15441</v>
      </c>
      <c r="H40" s="382" t="s">
        <v>15441</v>
      </c>
      <c r="I40" s="382" t="s">
        <v>15441</v>
      </c>
      <c r="J40" s="383" t="s">
        <v>15441</v>
      </c>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ustomHeight="1">
      <c r="A41" s="53"/>
      <c r="B41" s="52" t="str">
        <f ca="1">OFFSET(L!$C$1,MATCH("Declaration"&amp;ADDRESS(ROW(),COLUMN(),4),L!$A:$A,0)-1,SL,,)&amp;P41</f>
        <v>Tungsten  (*)</v>
      </c>
      <c r="C41" s="13"/>
      <c r="D41" s="379" t="s">
        <v>563</v>
      </c>
      <c r="E41" s="380"/>
      <c r="F41" s="59"/>
      <c r="G41" s="381" t="s">
        <v>15451</v>
      </c>
      <c r="H41" s="382" t="s">
        <v>15442</v>
      </c>
      <c r="I41" s="382" t="s">
        <v>15442</v>
      </c>
      <c r="J41" s="383" t="s">
        <v>15442</v>
      </c>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86" t="str">
        <f ca="1">D25</f>
        <v>Answer</v>
      </c>
      <c r="E43" s="386"/>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77" t="s">
        <v>565</v>
      </c>
      <c r="E44" s="378"/>
      <c r="F44" s="59"/>
      <c r="G44" s="381" t="s">
        <v>15443</v>
      </c>
      <c r="H44" s="382"/>
      <c r="I44" s="382"/>
      <c r="J44" s="383"/>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77" t="s">
        <v>565</v>
      </c>
      <c r="E45" s="378"/>
      <c r="F45" s="59"/>
      <c r="G45" s="381" t="s">
        <v>15443</v>
      </c>
      <c r="H45" s="382"/>
      <c r="I45" s="382"/>
      <c r="J45" s="383"/>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77" t="s">
        <v>565</v>
      </c>
      <c r="E46" s="378"/>
      <c r="F46" s="59"/>
      <c r="G46" s="381" t="s">
        <v>15443</v>
      </c>
      <c r="H46" s="382"/>
      <c r="I46" s="382"/>
      <c r="J46" s="383"/>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77" t="s">
        <v>565</v>
      </c>
      <c r="E47" s="378"/>
      <c r="F47" s="59"/>
      <c r="G47" s="381" t="s">
        <v>15443</v>
      </c>
      <c r="H47" s="382"/>
      <c r="I47" s="382"/>
      <c r="J47" s="383"/>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86" t="str">
        <f ca="1">D25</f>
        <v>Answer</v>
      </c>
      <c r="E49" s="386"/>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384" t="s">
        <v>3220</v>
      </c>
      <c r="E50" s="385"/>
      <c r="F50" s="59"/>
      <c r="G50" s="381" t="s">
        <v>15444</v>
      </c>
      <c r="H50" s="382"/>
      <c r="I50" s="382"/>
      <c r="J50" s="383"/>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84" t="s">
        <v>3220</v>
      </c>
      <c r="E51" s="385"/>
      <c r="F51" s="59"/>
      <c r="G51" s="381" t="s">
        <v>15444</v>
      </c>
      <c r="H51" s="382"/>
      <c r="I51" s="382"/>
      <c r="J51" s="383"/>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84" t="s">
        <v>3220</v>
      </c>
      <c r="E52" s="385"/>
      <c r="F52" s="59"/>
      <c r="G52" s="381" t="s">
        <v>15444</v>
      </c>
      <c r="H52" s="382"/>
      <c r="I52" s="382"/>
      <c r="J52" s="383"/>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384" t="s">
        <v>3220</v>
      </c>
      <c r="E53" s="385"/>
      <c r="F53" s="59"/>
      <c r="G53" s="381" t="s">
        <v>15444</v>
      </c>
      <c r="H53" s="382"/>
      <c r="I53" s="382"/>
      <c r="J53" s="383"/>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86" t="str">
        <f ca="1">D25</f>
        <v>Answer</v>
      </c>
      <c r="E55" s="386"/>
      <c r="F55" s="21"/>
      <c r="G55" s="56" t="str">
        <f ca="1">G25</f>
        <v>Comments</v>
      </c>
      <c r="H55" s="423"/>
      <c r="I55" s="423"/>
      <c r="J55" s="423"/>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379" t="s">
        <v>564</v>
      </c>
      <c r="E56" s="380"/>
      <c r="F56" s="59"/>
      <c r="G56" s="381"/>
      <c r="H56" s="382"/>
      <c r="I56" s="382"/>
      <c r="J56" s="383"/>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79" t="s">
        <v>564</v>
      </c>
      <c r="E57" s="380"/>
      <c r="F57" s="59"/>
      <c r="G57" s="381"/>
      <c r="H57" s="382"/>
      <c r="I57" s="382"/>
      <c r="J57" s="383"/>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79" t="s">
        <v>564</v>
      </c>
      <c r="E58" s="380"/>
      <c r="F58" s="59"/>
      <c r="G58" s="381"/>
      <c r="H58" s="382"/>
      <c r="I58" s="382"/>
      <c r="J58" s="383"/>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79" t="s">
        <v>564</v>
      </c>
      <c r="E59" s="380"/>
      <c r="F59" s="59"/>
      <c r="G59" s="381"/>
      <c r="H59" s="382"/>
      <c r="I59" s="382"/>
      <c r="J59" s="383"/>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86" t="str">
        <f ca="1">D25</f>
        <v>Answer</v>
      </c>
      <c r="E61" s="386"/>
      <c r="F61" s="21"/>
      <c r="G61" s="56" t="str">
        <f ca="1">G25</f>
        <v>Comments</v>
      </c>
      <c r="H61" s="423" t="str">
        <f>IF(Q69="(*)","Click here to enter smelter names","")</f>
        <v/>
      </c>
      <c r="I61" s="423"/>
      <c r="J61" s="423"/>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77" t="s">
        <v>563</v>
      </c>
      <c r="E62" s="378"/>
      <c r="F62" s="60"/>
      <c r="G62" s="381"/>
      <c r="H62" s="382"/>
      <c r="I62" s="382"/>
      <c r="J62" s="383"/>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77" t="s">
        <v>563</v>
      </c>
      <c r="E63" s="378"/>
      <c r="F63" s="60"/>
      <c r="G63" s="381"/>
      <c r="H63" s="382"/>
      <c r="I63" s="382"/>
      <c r="J63" s="383"/>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77" t="s">
        <v>563</v>
      </c>
      <c r="E64" s="378"/>
      <c r="F64" s="60"/>
      <c r="G64" s="381"/>
      <c r="H64" s="382"/>
      <c r="I64" s="382"/>
      <c r="J64" s="383"/>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77" t="s">
        <v>563</v>
      </c>
      <c r="E65" s="378"/>
      <c r="F65" s="62"/>
      <c r="G65" s="381"/>
      <c r="H65" s="382"/>
      <c r="I65" s="382"/>
      <c r="J65" s="383"/>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37" t="str">
        <f ca="1">OFFSET(L!$C$1,MATCH("Declaration"&amp;ADDRESS(ROW(),COLUMN(),4),L!$A:$A,0)-1,SL,,)</f>
        <v>Answer the Following Questions at a Company Level</v>
      </c>
      <c r="C67" s="437"/>
      <c r="D67" s="437"/>
      <c r="E67" s="437"/>
      <c r="F67" s="437"/>
      <c r="G67" s="437"/>
      <c r="H67" s="437"/>
      <c r="I67" s="437"/>
      <c r="J67" s="437"/>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426" t="str">
        <f ca="1">D25</f>
        <v>Answer</v>
      </c>
      <c r="E68" s="426"/>
      <c r="F68" s="65"/>
      <c r="G68" s="426" t="str">
        <f ca="1">G25</f>
        <v>Comments</v>
      </c>
      <c r="H68" s="426" t="e">
        <f>HLOOKUP(SL,LT,$O68,0)</f>
        <v>#NAME?</v>
      </c>
      <c r="I68" s="426"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77" t="s">
        <v>563</v>
      </c>
      <c r="E69" s="378"/>
      <c r="F69" s="69"/>
      <c r="G69" s="381" t="s">
        <v>15445</v>
      </c>
      <c r="H69" s="382"/>
      <c r="I69" s="382"/>
      <c r="J69" s="383"/>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27"/>
      <c r="H70" s="427"/>
      <c r="I70" s="427"/>
      <c r="J70" s="427"/>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77" t="s">
        <v>563</v>
      </c>
      <c r="E71" s="378"/>
      <c r="F71" s="69"/>
      <c r="G71" s="396" t="s">
        <v>15446</v>
      </c>
      <c r="H71" s="397"/>
      <c r="I71" s="397"/>
      <c r="J71" s="398"/>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7" t="s">
        <v>563</v>
      </c>
      <c r="E73" s="378"/>
      <c r="F73" s="69"/>
      <c r="G73" s="381" t="s">
        <v>15447</v>
      </c>
      <c r="H73" s="382"/>
      <c r="I73" s="382"/>
      <c r="J73" s="383"/>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7" t="s">
        <v>563</v>
      </c>
      <c r="E75" s="378"/>
      <c r="F75" s="69"/>
      <c r="G75" s="381" t="s">
        <v>15448</v>
      </c>
      <c r="H75" s="382"/>
      <c r="I75" s="382"/>
      <c r="J75" s="383"/>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7" t="s">
        <v>563</v>
      </c>
      <c r="E77" s="378"/>
      <c r="F77" s="69"/>
      <c r="G77" s="381"/>
      <c r="H77" s="382"/>
      <c r="I77" s="382"/>
      <c r="J77" s="383"/>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34" t="s">
        <v>13591</v>
      </c>
      <c r="E79" s="435"/>
      <c r="F79" s="69"/>
      <c r="G79" s="381"/>
      <c r="H79" s="382"/>
      <c r="I79" s="382"/>
      <c r="J79" s="383"/>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27"/>
      <c r="H80" s="427"/>
      <c r="I80" s="427"/>
      <c r="J80" s="427"/>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77" t="s">
        <v>563</v>
      </c>
      <c r="E81" s="378"/>
      <c r="F81" s="69"/>
      <c r="G81" s="381"/>
      <c r="H81" s="382"/>
      <c r="I81" s="382"/>
      <c r="J81" s="383"/>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36"/>
      <c r="H82" s="436"/>
      <c r="I82" s="436"/>
      <c r="J82" s="436"/>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77" t="s">
        <v>563</v>
      </c>
      <c r="E83" s="378"/>
      <c r="F83" s="69"/>
      <c r="G83" s="381"/>
      <c r="H83" s="382"/>
      <c r="I83" s="382"/>
      <c r="J83" s="383"/>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77" t="s">
        <v>564</v>
      </c>
      <c r="E85" s="378"/>
      <c r="F85" s="69"/>
      <c r="G85" s="381"/>
      <c r="H85" s="382"/>
      <c r="I85" s="382"/>
      <c r="J85" s="383"/>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33" t="str">
        <f>IF(OR($D$8="",$I$3=""),"","Click here to check required fields completion")</f>
        <v/>
      </c>
      <c r="C86" s="433"/>
      <c r="D86" s="433"/>
      <c r="E86" s="433"/>
      <c r="F86" s="433"/>
      <c r="G86" s="433"/>
      <c r="H86" s="433"/>
      <c r="I86" s="433"/>
      <c r="J86" s="433"/>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31" t="str">
        <f ca="1">OFFSET(L!$C$1,MATCH("General"&amp;"Cpy",L!$A:$A,0)-1,SL,,)</f>
        <v>© 2018 Responsible Minerals Initiative. All rights reserved.</v>
      </c>
      <c r="B87" s="432"/>
      <c r="C87" s="432"/>
      <c r="D87" s="432"/>
      <c r="E87" s="432"/>
      <c r="F87" s="432"/>
      <c r="G87" s="432"/>
      <c r="H87" s="432"/>
      <c r="I87" s="432"/>
      <c r="J87" s="432"/>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3220</v>
      </c>
    </row>
    <row r="97" spans="2:2" ht="15.75" hidden="1">
      <c r="B97" s="68" t="s">
        <v>3221</v>
      </c>
    </row>
    <row r="98" spans="2:2" ht="15.75" hidden="1">
      <c r="B98" s="68" t="s">
        <v>3222</v>
      </c>
    </row>
    <row r="99" spans="2:2" ht="15.75" hidden="1">
      <c r="B99" s="68" t="s">
        <v>3223</v>
      </c>
    </row>
    <row r="100" spans="2:2" ht="15.75" hidden="1">
      <c r="B100" s="68" t="s">
        <v>566</v>
      </c>
    </row>
    <row r="101" spans="2:2" ht="15.75" hidden="1">
      <c r="B101" s="68" t="s">
        <v>13591</v>
      </c>
    </row>
    <row r="102" spans="2:2" ht="15.75" hidden="1">
      <c r="B102" s="68" t="s">
        <v>13548</v>
      </c>
    </row>
    <row r="103" spans="2:2" ht="15.75" hidden="1">
      <c r="B103" s="68" t="s">
        <v>564</v>
      </c>
    </row>
    <row r="104" spans="2:2" hidden="1"/>
    <row r="105" spans="2:2" hidden="1"/>
  </sheetData>
  <sheetProtection password="E985"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132" priority="112" stopIfTrue="1">
      <formula>AND(OR($D$26="No",AND($D$26="Yes",$D$32="No")),OR($D$27="No",AND($D$27="Yes",$D$33="No")), OR($D$28="No",AND($D$28="Yes",$D$34="No")), OR($D$29="No",AND($D$29="Yes",$D$35="No")))</formula>
    </cfRule>
    <cfRule type="expression" dxfId="131" priority="113" stopIfTrue="1">
      <formula>IF(D69="",TRUE)</formula>
    </cfRule>
  </conditionalFormatting>
  <conditionalFormatting sqref="G71:J71">
    <cfRule type="expression" dxfId="130" priority="84" stopIfTrue="1">
      <formula>IF(AND($D$71="Yes",$G$71=""),TRUE)</formula>
    </cfRule>
  </conditionalFormatting>
  <conditionalFormatting sqref="D26:E26">
    <cfRule type="expression" dxfId="129" priority="164" stopIfTrue="1">
      <formula>IF($D$26="",TRUE)</formula>
    </cfRule>
  </conditionalFormatting>
  <conditionalFormatting sqref="D27:E27">
    <cfRule type="expression" dxfId="128" priority="171" stopIfTrue="1">
      <formula>IF($D$27="",TRUE)</formula>
    </cfRule>
  </conditionalFormatting>
  <conditionalFormatting sqref="D28:E28">
    <cfRule type="expression" dxfId="127" priority="172" stopIfTrue="1">
      <formula>IF($D$28="",TRUE)</formula>
    </cfRule>
  </conditionalFormatting>
  <conditionalFormatting sqref="D29:E29">
    <cfRule type="expression" dxfId="126" priority="173" stopIfTrue="1">
      <formula>IF($D$29="",TRUE)</formula>
    </cfRule>
  </conditionalFormatting>
  <conditionalFormatting sqref="D8:J8">
    <cfRule type="expression" dxfId="125" priority="178" stopIfTrue="1">
      <formula>IF($D$8="",TRUE)</formula>
    </cfRule>
  </conditionalFormatting>
  <conditionalFormatting sqref="D9:G9">
    <cfRule type="expression" dxfId="124" priority="179" stopIfTrue="1">
      <formula>IF($D$9="",TRUE)</formula>
    </cfRule>
  </conditionalFormatting>
  <conditionalFormatting sqref="D15:J15">
    <cfRule type="expression" dxfId="123" priority="180" stopIfTrue="1">
      <formula>IF($D$15="",TRUE)</formula>
    </cfRule>
  </conditionalFormatting>
  <conditionalFormatting sqref="D16:J16">
    <cfRule type="expression" dxfId="122" priority="181" stopIfTrue="1">
      <formula>IF($D$16="",TRUE)</formula>
    </cfRule>
  </conditionalFormatting>
  <conditionalFormatting sqref="D17:J17">
    <cfRule type="expression" dxfId="121" priority="182" stopIfTrue="1">
      <formula>IF($D$17="",TRUE)</formula>
    </cfRule>
  </conditionalFormatting>
  <conditionalFormatting sqref="D18:J18">
    <cfRule type="expression" dxfId="120" priority="183" stopIfTrue="1">
      <formula>IF($D$18="",TRUE)</formula>
    </cfRule>
  </conditionalFormatting>
  <conditionalFormatting sqref="D22:E22">
    <cfRule type="expression" dxfId="119" priority="186" stopIfTrue="1">
      <formula>IF($D$22="",TRUE)</formula>
    </cfRule>
  </conditionalFormatting>
  <conditionalFormatting sqref="D10:J10">
    <cfRule type="expression" dxfId="118" priority="83" stopIfTrue="1">
      <formula>IF($D$9=$Q$9,TRUE)</formula>
    </cfRule>
    <cfRule type="expression" dxfId="117" priority="193" stopIfTrue="1">
      <formula>IF(AND($D$10="",$D$9=$R$9),TRUE)</formula>
    </cfRule>
  </conditionalFormatting>
  <conditionalFormatting sqref="D34:E34 D40:E40 D46:E46 D52:E52 D58:E58 D64:E64">
    <cfRule type="expression" dxfId="116" priority="76" stopIfTrue="1">
      <formula>$P$28=""</formula>
    </cfRule>
  </conditionalFormatting>
  <conditionalFormatting sqref="D35:E35 D41:E41 D47:E47 D53:E53 D59:E59 D65:E65">
    <cfRule type="expression" dxfId="115" priority="191" stopIfTrue="1">
      <formula>$P$29=""</formula>
    </cfRule>
  </conditionalFormatting>
  <conditionalFormatting sqref="D32:E32">
    <cfRule type="expression" dxfId="114" priority="169" stopIfTrue="1">
      <formula>$P$26=""</formula>
    </cfRule>
  </conditionalFormatting>
  <conditionalFormatting sqref="D32:E32">
    <cfRule type="expression" dxfId="113" priority="82" stopIfTrue="1">
      <formula>IF(AND(OR($D$26="Yes",$D$26=""),$D$32=""),1,0)</formula>
    </cfRule>
  </conditionalFormatting>
  <conditionalFormatting sqref="D38 D44 D50 D56 D62">
    <cfRule type="expression" dxfId="112" priority="78" stopIfTrue="1">
      <formula>$P$32=""</formula>
    </cfRule>
  </conditionalFormatting>
  <conditionalFormatting sqref="D39:E39 D45 D51 D57 D63">
    <cfRule type="expression" dxfId="111" priority="77" stopIfTrue="1">
      <formula>$P$33=""</formula>
    </cfRule>
  </conditionalFormatting>
  <conditionalFormatting sqref="D40 D46 D52 D58 D64">
    <cfRule type="expression" dxfId="110" priority="67" stopIfTrue="1">
      <formula>$P$34=""</formula>
    </cfRule>
    <cfRule type="expression" dxfId="109" priority="189" stopIfTrue="1">
      <formula>IF(AND(OR($D$28="Yes",$D$28=""),D40=""),1,0)</formula>
    </cfRule>
  </conditionalFormatting>
  <conditionalFormatting sqref="D41 D47 D53 D59 D65">
    <cfRule type="expression" dxfId="108" priority="75" stopIfTrue="1">
      <formula>$P$35=""</formula>
    </cfRule>
  </conditionalFormatting>
  <conditionalFormatting sqref="D38:E38 D44:E44 D50:E50 D56:E56 D62:E62">
    <cfRule type="expression" dxfId="107" priority="80" stopIfTrue="1">
      <formula>$P$26=""</formula>
    </cfRule>
    <cfRule type="expression" dxfId="106" priority="81" stopIfTrue="1">
      <formula>IF(AND(OR($D$26="Yes",$D$26=""),D38=""),1,0)</formula>
    </cfRule>
  </conditionalFormatting>
  <conditionalFormatting sqref="G79:J79">
    <cfRule type="expression" dxfId="105" priority="74" stopIfTrue="1">
      <formula>IF(AND($D$79="Yes, using other format (describe)",$G$79=""),TRUE)</formula>
    </cfRule>
  </conditionalFormatting>
  <conditionalFormatting sqref="D39:E39 D45:E45 D51:E51 D57:E57 D63:E63">
    <cfRule type="expression" dxfId="104" priority="187" stopIfTrue="1">
      <formula>$P$39=""</formula>
    </cfRule>
    <cfRule type="expression" dxfId="103" priority="188" stopIfTrue="1">
      <formula>IF(AND(OR($D$27="Yes",$D$27=""),D39=""),1,0)</formula>
    </cfRule>
  </conditionalFormatting>
  <conditionalFormatting sqref="D33:E33">
    <cfRule type="expression" dxfId="102" priority="69" stopIfTrue="1">
      <formula>IF(AND(OR($D$27="Yes",$D$27=""),$D$33=""),1,0)</formula>
    </cfRule>
    <cfRule type="expression" dxfId="101" priority="70" stopIfTrue="1">
      <formula>$P$27=""</formula>
    </cfRule>
  </conditionalFormatting>
  <conditionalFormatting sqref="D34:E34">
    <cfRule type="expression" dxfId="100" priority="190" stopIfTrue="1">
      <formula>IF(AND(OR($D$28="Yes",$D$28=""),$D$34=""),1,0)</formula>
    </cfRule>
  </conditionalFormatting>
  <conditionalFormatting sqref="D41:E41 D47:E47 D53:E53 D59:E59 D65:E65">
    <cfRule type="expression" dxfId="99" priority="192" stopIfTrue="1">
      <formula>IF(AND(OR($D$29="Yes",$D$29=""),D41=""),1,0)</formula>
    </cfRule>
  </conditionalFormatting>
  <conditionalFormatting sqref="D35:E35">
    <cfRule type="expression" dxfId="98" priority="66" stopIfTrue="1">
      <formula>IF(AND(OR($D$29="Yes",$D$29=""),$D$35=""),1,0)</formula>
    </cfRule>
  </conditionalFormatting>
  <conditionalFormatting sqref="D20:J20">
    <cfRule type="expression" dxfId="97" priority="62" stopIfTrue="1">
      <formula>IF($D$20="",TRUE)</formula>
    </cfRule>
  </conditionalFormatting>
  <conditionalFormatting sqref="D21:J21">
    <cfRule type="expression" dxfId="96" priority="63" stopIfTrue="1">
      <formula>IF($D$21="",TRUE)</formula>
    </cfRule>
  </conditionalFormatting>
  <conditionalFormatting sqref="D8:J8">
    <cfRule type="expression" dxfId="95" priority="61" stopIfTrue="1">
      <formula>IF($D$8="",TRUE)</formula>
    </cfRule>
  </conditionalFormatting>
  <conditionalFormatting sqref="D8:J8">
    <cfRule type="expression" dxfId="94" priority="60" stopIfTrue="1">
      <formula>IF($D$8="",TRUE)</formula>
    </cfRule>
  </conditionalFormatting>
  <conditionalFormatting sqref="D8:J8">
    <cfRule type="expression" dxfId="93" priority="59" stopIfTrue="1">
      <formula>IF($D$8="",TRUE)</formula>
    </cfRule>
  </conditionalFormatting>
  <conditionalFormatting sqref="D8:J8">
    <cfRule type="expression" dxfId="92" priority="58" stopIfTrue="1">
      <formula>IF($D$8="",TRUE)</formula>
    </cfRule>
  </conditionalFormatting>
  <conditionalFormatting sqref="D8:J8">
    <cfRule type="expression" dxfId="91" priority="57" stopIfTrue="1">
      <formula>IF($D$8="",TRUE)</formula>
    </cfRule>
  </conditionalFormatting>
  <conditionalFormatting sqref="D8:J8">
    <cfRule type="expression" dxfId="90" priority="56" stopIfTrue="1">
      <formula>IF($D$8="",TRUE)</formula>
    </cfRule>
  </conditionalFormatting>
  <conditionalFormatting sqref="D8:J8">
    <cfRule type="expression" dxfId="89" priority="55" stopIfTrue="1">
      <formula>IF($D$8="",TRUE)</formula>
    </cfRule>
  </conditionalFormatting>
  <conditionalFormatting sqref="D8:J8">
    <cfRule type="expression" dxfId="88" priority="54" stopIfTrue="1">
      <formula>IF($D$8="",TRUE)</formula>
    </cfRule>
  </conditionalFormatting>
  <conditionalFormatting sqref="D8:J8">
    <cfRule type="expression" dxfId="87" priority="53" stopIfTrue="1">
      <formula>IF($D$8="",TRUE)</formula>
    </cfRule>
  </conditionalFormatting>
  <conditionalFormatting sqref="D8:J8">
    <cfRule type="expression" dxfId="86" priority="52" stopIfTrue="1">
      <formula>IF($D$8="",TRUE)</formula>
    </cfRule>
  </conditionalFormatting>
  <conditionalFormatting sqref="D8:J8">
    <cfRule type="expression" dxfId="85" priority="51" stopIfTrue="1">
      <formula>IF($D$8="",TRUE)</formula>
    </cfRule>
  </conditionalFormatting>
  <conditionalFormatting sqref="D15:J15">
    <cfRule type="expression" dxfId="84" priority="50" stopIfTrue="1">
      <formula>IF($D$15="",TRUE)</formula>
    </cfRule>
  </conditionalFormatting>
  <conditionalFormatting sqref="D16:J16">
    <cfRule type="expression" dxfId="83" priority="49" stopIfTrue="1">
      <formula>IF($D$16="",TRUE)</formula>
    </cfRule>
  </conditionalFormatting>
  <conditionalFormatting sqref="D17:J17">
    <cfRule type="expression" dxfId="82" priority="48" stopIfTrue="1">
      <formula>IF($D$17="",TRUE)</formula>
    </cfRule>
  </conditionalFormatting>
  <conditionalFormatting sqref="D18:J18">
    <cfRule type="expression" dxfId="81" priority="47" stopIfTrue="1">
      <formula>IF($D$18="",TRUE)</formula>
    </cfRule>
  </conditionalFormatting>
  <conditionalFormatting sqref="D20:J20">
    <cfRule type="expression" dxfId="80" priority="46" stopIfTrue="1">
      <formula>IF($D$20="",TRUE)</formula>
    </cfRule>
  </conditionalFormatting>
  <conditionalFormatting sqref="D21:J21">
    <cfRule type="expression" dxfId="79" priority="45" stopIfTrue="1">
      <formula>IF($D$21="",TRUE)</formula>
    </cfRule>
  </conditionalFormatting>
  <conditionalFormatting sqref="D15:J15">
    <cfRule type="expression" dxfId="78" priority="44" stopIfTrue="1">
      <formula>IF($D$15="",TRUE)</formula>
    </cfRule>
  </conditionalFormatting>
  <conditionalFormatting sqref="D16:J16">
    <cfRule type="expression" dxfId="77" priority="43" stopIfTrue="1">
      <formula>IF($D$16="",TRUE)</formula>
    </cfRule>
  </conditionalFormatting>
  <conditionalFormatting sqref="D17:J17">
    <cfRule type="expression" dxfId="76" priority="42" stopIfTrue="1">
      <formula>IF($D$17="",TRUE)</formula>
    </cfRule>
  </conditionalFormatting>
  <conditionalFormatting sqref="D15:J15">
    <cfRule type="expression" dxfId="75" priority="41" stopIfTrue="1">
      <formula>IF($D$15="",TRUE)</formula>
    </cfRule>
  </conditionalFormatting>
  <conditionalFormatting sqref="D16:J16">
    <cfRule type="expression" dxfId="74" priority="40" stopIfTrue="1">
      <formula>IF($D$16="",TRUE)</formula>
    </cfRule>
  </conditionalFormatting>
  <conditionalFormatting sqref="D17:J17">
    <cfRule type="expression" dxfId="73" priority="39" stopIfTrue="1">
      <formula>IF($D$17="",TRUE)</formula>
    </cfRule>
  </conditionalFormatting>
  <conditionalFormatting sqref="D15:J15">
    <cfRule type="expression" dxfId="72" priority="38" stopIfTrue="1">
      <formula>IF($D$15="",TRUE)</formula>
    </cfRule>
  </conditionalFormatting>
  <conditionalFormatting sqref="D16:J16">
    <cfRule type="expression" dxfId="71" priority="37" stopIfTrue="1">
      <formula>IF($D$16="",TRUE)</formula>
    </cfRule>
  </conditionalFormatting>
  <conditionalFormatting sqref="D17:J17">
    <cfRule type="expression" dxfId="70" priority="36" stopIfTrue="1">
      <formula>IF($D$17="",TRUE)</formula>
    </cfRule>
  </conditionalFormatting>
  <conditionalFormatting sqref="D15:J15">
    <cfRule type="expression" dxfId="69" priority="35" stopIfTrue="1">
      <formula>IF($D$15="",TRUE)</formula>
    </cfRule>
  </conditionalFormatting>
  <conditionalFormatting sqref="D16:J16">
    <cfRule type="expression" dxfId="68" priority="34" stopIfTrue="1">
      <formula>IF($D$16="",TRUE)</formula>
    </cfRule>
  </conditionalFormatting>
  <conditionalFormatting sqref="D17:J17">
    <cfRule type="expression" dxfId="67" priority="33" stopIfTrue="1">
      <formula>IF($D$17="",TRUE)</formula>
    </cfRule>
  </conditionalFormatting>
  <conditionalFormatting sqref="D15:J15">
    <cfRule type="expression" dxfId="66" priority="32" stopIfTrue="1">
      <formula>IF($D$15="",TRUE)</formula>
    </cfRule>
  </conditionalFormatting>
  <conditionalFormatting sqref="D16:J16">
    <cfRule type="expression" dxfId="65" priority="31" stopIfTrue="1">
      <formula>IF($D$16="",TRUE)</formula>
    </cfRule>
  </conditionalFormatting>
  <conditionalFormatting sqref="D17:J17">
    <cfRule type="expression" dxfId="64" priority="30" stopIfTrue="1">
      <formula>IF($D$17="",TRUE)</formula>
    </cfRule>
  </conditionalFormatting>
  <conditionalFormatting sqref="D15:J15">
    <cfRule type="expression" dxfId="63" priority="29" stopIfTrue="1">
      <formula>IF($D$15="",TRUE)</formula>
    </cfRule>
  </conditionalFormatting>
  <conditionalFormatting sqref="D16:J16">
    <cfRule type="expression" dxfId="62" priority="28" stopIfTrue="1">
      <formula>IF($D$16="",TRUE)</formula>
    </cfRule>
  </conditionalFormatting>
  <conditionalFormatting sqref="D17:J17">
    <cfRule type="expression" dxfId="61" priority="27" stopIfTrue="1">
      <formula>IF($D$17="",TRUE)</formula>
    </cfRule>
  </conditionalFormatting>
  <conditionalFormatting sqref="D15:J15">
    <cfRule type="expression" dxfId="60" priority="26" stopIfTrue="1">
      <formula>IF($D$15="",TRUE)</formula>
    </cfRule>
  </conditionalFormatting>
  <conditionalFormatting sqref="D16:J16">
    <cfRule type="expression" dxfId="59" priority="25" stopIfTrue="1">
      <formula>IF($D$16="",TRUE)</formula>
    </cfRule>
  </conditionalFormatting>
  <conditionalFormatting sqref="D17:J17">
    <cfRule type="expression" dxfId="58" priority="24" stopIfTrue="1">
      <formula>IF($D$17="",TRUE)</formula>
    </cfRule>
  </conditionalFormatting>
  <conditionalFormatting sqref="D27:E29">
    <cfRule type="expression" dxfId="57" priority="23" stopIfTrue="1">
      <formula>IF($D$26="",TRUE)</formula>
    </cfRule>
  </conditionalFormatting>
  <conditionalFormatting sqref="D33:E35">
    <cfRule type="expression" dxfId="56" priority="22" stopIfTrue="1">
      <formula>$P$26=""</formula>
    </cfRule>
  </conditionalFormatting>
  <conditionalFormatting sqref="D33:E35">
    <cfRule type="expression" dxfId="55" priority="21" stopIfTrue="1">
      <formula>IF(AND(OR($D$26="Yes",$D$26=""),$D$32=""),1,0)</formula>
    </cfRule>
  </conditionalFormatting>
  <conditionalFormatting sqref="D39:E41">
    <cfRule type="expression" dxfId="54" priority="20" stopIfTrue="1">
      <formula>$P$26=""</formula>
    </cfRule>
  </conditionalFormatting>
  <conditionalFormatting sqref="D39:E41">
    <cfRule type="expression" dxfId="53" priority="19" stopIfTrue="1">
      <formula>IF(AND(OR($D$26="Yes",$D$26=""),$D$32=""),1,0)</formula>
    </cfRule>
  </conditionalFormatting>
  <conditionalFormatting sqref="D45:D47">
    <cfRule type="expression" dxfId="52" priority="18" stopIfTrue="1">
      <formula>$P$32=""</formula>
    </cfRule>
  </conditionalFormatting>
  <conditionalFormatting sqref="D45:E47">
    <cfRule type="expression" dxfId="51" priority="16" stopIfTrue="1">
      <formula>$P$26=""</formula>
    </cfRule>
    <cfRule type="expression" dxfId="50" priority="17" stopIfTrue="1">
      <formula>IF(AND(OR($D$26="Yes",$D$26=""),D45=""),1,0)</formula>
    </cfRule>
  </conditionalFormatting>
  <conditionalFormatting sqref="D51:D53">
    <cfRule type="expression" dxfId="49" priority="15" stopIfTrue="1">
      <formula>$P$32=""</formula>
    </cfRule>
  </conditionalFormatting>
  <conditionalFormatting sqref="D51:E53">
    <cfRule type="expression" dxfId="48" priority="13" stopIfTrue="1">
      <formula>$P$26=""</formula>
    </cfRule>
    <cfRule type="expression" dxfId="47" priority="14" stopIfTrue="1">
      <formula>IF(AND(OR($D$26="Yes",$D$26=""),D51=""),1,0)</formula>
    </cfRule>
  </conditionalFormatting>
  <conditionalFormatting sqref="D57:D59">
    <cfRule type="expression" dxfId="46" priority="12" stopIfTrue="1">
      <formula>$P$32=""</formula>
    </cfRule>
  </conditionalFormatting>
  <conditionalFormatting sqref="D57:E59">
    <cfRule type="expression" dxfId="45" priority="10" stopIfTrue="1">
      <formula>$P$26=""</formula>
    </cfRule>
    <cfRule type="expression" dxfId="44" priority="11" stopIfTrue="1">
      <formula>IF(AND(OR($D$26="Yes",$D$26=""),D57=""),1,0)</formula>
    </cfRule>
  </conditionalFormatting>
  <conditionalFormatting sqref="G71:J71">
    <cfRule type="expression" dxfId="43" priority="9" stopIfTrue="1">
      <formula>IF(AND($D$71="Yes",$G$71=""),TRUE)</formula>
    </cfRule>
  </conditionalFormatting>
  <conditionalFormatting sqref="G71:J71">
    <cfRule type="expression" dxfId="42" priority="8" stopIfTrue="1">
      <formula>IF(AND($D$71="Yes",$G$71=""),TRUE)</formula>
    </cfRule>
  </conditionalFormatting>
  <conditionalFormatting sqref="G71:J71">
    <cfRule type="expression" dxfId="41" priority="7" stopIfTrue="1">
      <formula>IF(AND($D$71="Yes",$G$71=""),TRUE)</formula>
    </cfRule>
  </conditionalFormatting>
  <conditionalFormatting sqref="G71:J71">
    <cfRule type="expression" dxfId="40" priority="6" stopIfTrue="1">
      <formula>IF(AND($D$71="Yes",$G$71=""),TRUE)</formula>
    </cfRule>
  </conditionalFormatting>
  <conditionalFormatting sqref="G71:J71">
    <cfRule type="expression" dxfId="39" priority="5" stopIfTrue="1">
      <formula>IF(AND($D$71="Yes",$G$71=""),TRUE)</formula>
    </cfRule>
  </conditionalFormatting>
  <conditionalFormatting sqref="G71:J71">
    <cfRule type="expression" dxfId="38" priority="4" stopIfTrue="1">
      <formula>IF(AND($D$71="Yes",$G$71=""),TRUE)</formula>
    </cfRule>
  </conditionalFormatting>
  <conditionalFormatting sqref="G71:J71">
    <cfRule type="expression" dxfId="37" priority="3" stopIfTrue="1">
      <formula>IF(AND($D$71="Yes",$G$71=""),TRUE)</formula>
    </cfRule>
  </conditionalFormatting>
  <conditionalFormatting sqref="G71:J71">
    <cfRule type="expression" dxfId="36" priority="2" stopIfTrue="1">
      <formula>IF(AND($D$71="Yes",$G$71=""),TRUE)</formula>
    </cfRule>
  </conditionalFormatting>
  <conditionalFormatting sqref="G71:J71">
    <cfRule type="expression" dxfId="35" priority="1" stopIfTrue="1">
      <formula>IF(AND($D$71="Yes",$G$71=""),TRUE)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D20" r:id="rId3"/>
  </hyperlinks>
  <pageMargins left="0.70866141732283505" right="0.70866141732283505" top="0.74803149606299202" bottom="0.74803149606299202" header="0.31496062992126" footer="0.31496062992126"/>
  <pageSetup scale="41" fitToHeight="0" orientation="portrait" r:id="rId4"/>
  <rowBreaks count="1" manualBreakCount="1">
    <brk id="60" max="11" man="1"/>
  </rowBreaks>
  <drawing r:id="rId5"/>
  <legacyDrawing r:id="rId6"/>
</worksheet>
</file>

<file path=xl/worksheets/sheet5.xml><?xml version="1.0" encoding="utf-8"?>
<worksheet xmlns="http://schemas.openxmlformats.org/spreadsheetml/2006/main" xmlns:r="http://schemas.openxmlformats.org/officeDocument/2006/relationships">
  <sheetPr codeName="Sheet7">
    <tabColor rgb="FF92D050"/>
    <pageSetUpPr fitToPage="1"/>
  </sheetPr>
  <dimension ref="A1:AH2497"/>
  <sheetViews>
    <sheetView showGridLines="0" showZeros="0" topLeftCell="A2" zoomScale="55" zoomScaleNormal="55" zoomScalePageLayoutView="55" workbookViewId="0">
      <pane ySplit="3" topLeftCell="A71" activePane="bottomLeft" state="frozen"/>
      <selection activeCell="A2" sqref="A2"/>
      <selection pane="bottomLeft" activeCell="C4" sqref="C4"/>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3061</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8" t="str">
        <f ca="1">OFFSET(L!$C$1,MATCH("Smelter List"&amp;ADDRESS(ROW(),COLUMN(),4),L!$A:$A,0)-1,SL,,)</f>
        <v>Link to "RMAP Conformant Smelter List"</v>
      </c>
      <c r="K2" s="439"/>
      <c r="L2" s="439"/>
      <c r="M2" s="439"/>
      <c r="N2" s="439"/>
      <c r="O2" s="439"/>
      <c r="P2" s="271"/>
      <c r="Q2" s="272"/>
      <c r="R2" s="273"/>
      <c r="S2" s="273"/>
      <c r="T2" s="273"/>
      <c r="U2" s="203"/>
      <c r="V2" s="203"/>
      <c r="W2" s="204"/>
      <c r="X2" s="203"/>
      <c r="Y2" s="203"/>
      <c r="Z2" s="203"/>
      <c r="AH2" s="184" t="s">
        <v>563</v>
      </c>
    </row>
    <row r="3" spans="1:34" s="25" customFormat="1" ht="274.5" customHeight="1">
      <c r="A3" s="222"/>
      <c r="B3" s="44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0"/>
      <c r="D3" s="440"/>
      <c r="E3" s="440"/>
      <c r="F3" s="274"/>
      <c r="G3" s="441" t="str">
        <f ca="1">OFFSET(L!$C$1,MATCH("General"&amp;"Cpy",L!$A:$A,0)-1,SL,,)</f>
        <v>© 2018 Responsible Minerals Initiative. All rights reserved.</v>
      </c>
      <c r="H3" s="441"/>
      <c r="I3" s="442"/>
      <c r="J3" s="160"/>
      <c r="K3" s="161"/>
      <c r="L3" s="275"/>
      <c r="M3" s="276"/>
      <c r="N3" s="276"/>
      <c r="O3" s="117"/>
      <c r="P3" s="117"/>
      <c r="Q3" s="277" t="s">
        <v>14599</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13586</v>
      </c>
      <c r="S4" s="182" t="s">
        <v>13562</v>
      </c>
      <c r="T4" s="182" t="s">
        <v>13563</v>
      </c>
      <c r="U4" s="278"/>
      <c r="V4" s="206"/>
      <c r="W4" s="206" t="s">
        <v>1469</v>
      </c>
      <c r="X4" s="206" t="s">
        <v>1070</v>
      </c>
      <c r="Y4" s="206"/>
      <c r="Z4" s="206"/>
      <c r="AH4" s="184" t="s">
        <v>565</v>
      </c>
    </row>
    <row r="5" spans="1:34" s="283" customFormat="1" ht="20.25">
      <c r="A5" s="345"/>
      <c r="B5" s="236" t="s">
        <v>1265</v>
      </c>
      <c r="C5" s="242" t="s">
        <v>2602</v>
      </c>
      <c r="D5" s="236"/>
      <c r="E5" s="236" t="str">
        <f ca="1">IF(ISERROR($V5),"",OFFSET('Smelter Look-up'!$D$4,$V5-4,0)&amp;"")</f>
        <v>JAPAN</v>
      </c>
      <c r="F5" s="236" t="str">
        <f ca="1">IF(ISERROR($V5),"",OFFSET('Smelter Look-up'!$E$4,$V5-4,0))</f>
        <v>CID000092</v>
      </c>
      <c r="G5" s="236" t="str">
        <f ca="1">IF(C5=$X$4,"Enter smelter details", IF(ISERROR($V5),"",OFFSET('Smelter Look-up'!$F$4,$V5-4,0)))</f>
        <v>RMI</v>
      </c>
      <c r="H5" s="237">
        <f ca="1">IF(ISERROR($V5),"",OFFSET('Smelter Look-up'!$G$4,$V5-4,0))</f>
        <v>0</v>
      </c>
      <c r="I5" s="238" t="str">
        <f ca="1">IF(ISERROR($V5),"",OFFSET('Smelter Look-up'!$H$4,$V5-4,0))</f>
        <v>Tamura</v>
      </c>
      <c r="J5" s="238" t="str">
        <f ca="1">IF(ISERROR($V5),"",OFFSET('Smelter Look-up'!$I$4,$V5-4,0))</f>
        <v>Fukushima</v>
      </c>
      <c r="K5" s="240"/>
      <c r="L5" s="240"/>
      <c r="M5" s="240"/>
      <c r="N5" s="240"/>
      <c r="O5" s="240"/>
      <c r="P5" s="239"/>
      <c r="Q5" s="241"/>
      <c r="R5" s="236" t="str">
        <f ca="1">IF(ISERROR($V5),"",OFFSET('Smelter Look-up'!$C$4,$V5-4,0)&amp;"")</f>
        <v>Asaka Riken Co., Ltd.</v>
      </c>
      <c r="S5" s="250" t="str">
        <f t="shared" ref="S5:S58" ca="1" si="0">IF(B5="","",IF(ISERROR(MATCH($E5,CL,0)),"Unknown",INDIRECT("'C'!$A$"&amp;MATCH($E5,CL,0)+1)))</f>
        <v>JP</v>
      </c>
      <c r="T5" s="250" t="str">
        <f ca="1">IF(B5="","",IF(ISERROR(MATCH($J5,SorP!$B$1:$B$6230,0)),"",INDIRECT("'SorP'!$A$"&amp;MATCH($J5,SorP!$B$1:$B$6230,0))))</f>
        <v>JP-07</v>
      </c>
      <c r="U5" s="280"/>
      <c r="V5" s="281">
        <f>IF(C5="",NA(),MATCH($B5&amp;$C5,'Smelter Look-up'!$J:$J,0))</f>
        <v>282</v>
      </c>
      <c r="W5" s="282"/>
      <c r="X5" s="282">
        <f t="shared" ref="X5:X58" ca="1" si="1">IF(AND(C5="Smelter not listed",OR(LEN(D5)=0,LEN(E5)=0)),1,0)</f>
        <v>0</v>
      </c>
      <c r="Y5" s="282"/>
      <c r="Z5" s="282"/>
      <c r="AB5" s="284" t="str">
        <f t="shared" ref="AB5:AB58" si="2">B5&amp;C5</f>
        <v>TantalumAsaka Riken Co., Ltd.</v>
      </c>
    </row>
    <row r="6" spans="1:34" s="283" customFormat="1" ht="20.25">
      <c r="A6" s="346"/>
      <c r="B6" s="236" t="s">
        <v>1265</v>
      </c>
      <c r="C6" s="242" t="s">
        <v>3</v>
      </c>
      <c r="D6" s="236"/>
      <c r="E6" s="236" t="str">
        <f ca="1">IF(ISERROR($V6),"",OFFSET('Smelter Look-up'!$D$4,$V6-4,0)&amp;"")</f>
        <v>CHINA</v>
      </c>
      <c r="F6" s="236" t="str">
        <f ca="1">IF(ISERROR($V6),"",OFFSET('Smelter Look-up'!$E$4,$V6-4,0))</f>
        <v>CID000211</v>
      </c>
      <c r="G6" s="236" t="str">
        <f ca="1">IF(C6=$X$4,"Enter smelter details", IF(ISERROR($V6),"",OFFSET('Smelter Look-up'!$F$4,$V6-4,0)))</f>
        <v>RMI</v>
      </c>
      <c r="H6" s="237">
        <f ca="1">IF(ISERROR($V6),"",OFFSET('Smelter Look-up'!$G$4,$V6-4,0))</f>
        <v>0</v>
      </c>
      <c r="I6" s="238" t="str">
        <f ca="1">IF(ISERROR($V6),"",OFFSET('Smelter Look-up'!$H$4,$V6-4,0))</f>
        <v>Changsha</v>
      </c>
      <c r="J6" s="238" t="str">
        <f ca="1">IF(ISERROR($V6),"",OFFSET('Smelter Look-up'!$I$4,$V6-4,0))</f>
        <v>Hunan</v>
      </c>
      <c r="K6" s="240"/>
      <c r="L6" s="240"/>
      <c r="M6" s="240"/>
      <c r="N6" s="240"/>
      <c r="O6" s="240"/>
      <c r="P6" s="239"/>
      <c r="Q6" s="241"/>
      <c r="R6" s="236" t="str">
        <f ca="1">IF(ISERROR($V6),"",OFFSET('Smelter Look-up'!$C$4,$V6-4,0)&amp;"")</f>
        <v>Changsha South Tantalum Niobium Co., Ltd.</v>
      </c>
      <c r="S6" s="250" t="str">
        <f t="shared" ca="1" si="0"/>
        <v>CN</v>
      </c>
      <c r="T6" s="250" t="str">
        <f ca="1">IF(B6="","",IF(ISERROR(MATCH($J6,SorP!$B$1:$B$6230,0)),"",INDIRECT("'SorP'!$A$"&amp;MATCH($J6,SorP!$B$1:$B$6230,0))))</f>
        <v>CN-43</v>
      </c>
      <c r="U6" s="280"/>
      <c r="V6" s="281">
        <f>IF(C6="",NA(),MATCH($B6&amp;$C6,'Smelter Look-up'!$J:$J,0))</f>
        <v>283</v>
      </c>
      <c r="W6" s="282"/>
      <c r="X6" s="282">
        <f t="shared" ca="1" si="1"/>
        <v>0</v>
      </c>
      <c r="Y6" s="282"/>
      <c r="Z6" s="282"/>
      <c r="AB6" s="284" t="str">
        <f t="shared" si="2"/>
        <v>TantalumChangsha South Tantalum Niobium Co., Ltd.</v>
      </c>
    </row>
    <row r="7" spans="1:34" s="283" customFormat="1" ht="20.25">
      <c r="A7" s="346"/>
      <c r="B7" s="236" t="s">
        <v>1265</v>
      </c>
      <c r="C7" s="242" t="s">
        <v>1553</v>
      </c>
      <c r="D7" s="236"/>
      <c r="E7" s="236" t="str">
        <f ca="1">IF(ISERROR($V7),"",OFFSET('Smelter Look-up'!$D$4,$V7-4,0)&amp;"")</f>
        <v>UNITED STATES OF AMERICA</v>
      </c>
      <c r="F7" s="236" t="str">
        <f ca="1">IF(ISERROR($V7),"",OFFSET('Smelter Look-up'!$E$4,$V7-4,0))</f>
        <v>CID002504</v>
      </c>
      <c r="G7" s="236" t="str">
        <f ca="1">IF(C7=$X$4,"Enter smelter details", IF(ISERROR($V7),"",OFFSET('Smelter Look-up'!$F$4,$V7-4,0)))</f>
        <v>RMI</v>
      </c>
      <c r="H7" s="237">
        <f ca="1">IF(ISERROR($V7),"",OFFSET('Smelter Look-up'!$G$4,$V7-4,0))</f>
        <v>0</v>
      </c>
      <c r="I7" s="238" t="str">
        <f ca="1">IF(ISERROR($V7),"",OFFSET('Smelter Look-up'!$H$4,$V7-4,0))</f>
        <v>Gastonia</v>
      </c>
      <c r="J7" s="238" t="str">
        <f ca="1">IF(ISERROR($V7),"",OFFSET('Smelter Look-up'!$I$4,$V7-4,0))</f>
        <v>North Carolina</v>
      </c>
      <c r="K7" s="240"/>
      <c r="L7" s="240"/>
      <c r="M7" s="240"/>
      <c r="N7" s="240"/>
      <c r="O7" s="240"/>
      <c r="P7" s="239"/>
      <c r="Q7" s="241"/>
      <c r="R7" s="236" t="str">
        <f ca="1">IF(ISERROR($V7),"",OFFSET('Smelter Look-up'!$C$4,$V7-4,0)&amp;"")</f>
        <v>D Block Metals, LLC</v>
      </c>
      <c r="S7" s="250" t="str">
        <f t="shared" ca="1" si="0"/>
        <v>US</v>
      </c>
      <c r="T7" s="250" t="str">
        <f ca="1">IF(B7="","",IF(ISERROR(MATCH($J7,SorP!$B$1:$B$6230,0)),"",INDIRECT("'SorP'!$A$"&amp;MATCH($J7,SorP!$B$1:$B$6230,0))))</f>
        <v>US-NC</v>
      </c>
      <c r="U7" s="280"/>
      <c r="V7" s="281">
        <f>IF(C7="",NA(),MATCH($B7&amp;$C7,'Smelter Look-up'!$J:$J,0))</f>
        <v>286</v>
      </c>
      <c r="W7" s="282"/>
      <c r="X7" s="282">
        <f t="shared" ca="1" si="1"/>
        <v>0</v>
      </c>
      <c r="Y7" s="282"/>
      <c r="Z7" s="282"/>
      <c r="AB7" s="284" t="str">
        <f t="shared" si="2"/>
        <v>TantalumD Block Metals, LLC</v>
      </c>
    </row>
    <row r="8" spans="1:34" s="283" customFormat="1" ht="20.25">
      <c r="A8" s="346"/>
      <c r="B8" s="236" t="s">
        <v>1265</v>
      </c>
      <c r="C8" s="242" t="s">
        <v>1251</v>
      </c>
      <c r="D8" s="236"/>
      <c r="E8" s="236" t="str">
        <f ca="1">IF(ISERROR($V8),"",OFFSET('Smelter Look-up'!$D$4,$V8-4,0)&amp;"")</f>
        <v>UNITED STATES OF AMERICA</v>
      </c>
      <c r="F8" s="236" t="str">
        <f ca="1">IF(ISERROR($V8),"",OFFSET('Smelter Look-up'!$E$4,$V8-4,0))</f>
        <v>CID000456</v>
      </c>
      <c r="G8" s="236" t="str">
        <f ca="1">IF(C8=$X$4,"Enter smelter details", IF(ISERROR($V8),"",OFFSET('Smelter Look-up'!$F$4,$V8-4,0)))</f>
        <v>RMI</v>
      </c>
      <c r="H8" s="237">
        <f ca="1">IF(ISERROR($V8),"",OFFSET('Smelter Look-up'!$G$4,$V8-4,0))</f>
        <v>0</v>
      </c>
      <c r="I8" s="238" t="str">
        <f ca="1">IF(ISERROR($V8),"",OFFSET('Smelter Look-up'!$H$4,$V8-4,0))</f>
        <v>Pompano Beach</v>
      </c>
      <c r="J8" s="238" t="str">
        <f ca="1">IF(ISERROR($V8),"",OFFSET('Smelter Look-up'!$I$4,$V8-4,0))</f>
        <v>Florida</v>
      </c>
      <c r="K8" s="240"/>
      <c r="L8" s="240"/>
      <c r="M8" s="240"/>
      <c r="N8" s="240"/>
      <c r="O8" s="240"/>
      <c r="P8" s="239"/>
      <c r="Q8" s="241"/>
      <c r="R8" s="236" t="str">
        <f ca="1">IF(ISERROR($V8),"",OFFSET('Smelter Look-up'!$C$4,$V8-4,0)&amp;"")</f>
        <v>Exotech Inc.</v>
      </c>
      <c r="S8" s="250" t="str">
        <f t="shared" ca="1" si="0"/>
        <v>US</v>
      </c>
      <c r="T8" s="250" t="str">
        <f ca="1">IF(B8="","",IF(ISERROR(MATCH($J8,SorP!$B$1:$B$6230,0)),"",INDIRECT("'SorP'!$A$"&amp;MATCH($J8,SorP!$B$1:$B$6230,0))))</f>
        <v>US-FL</v>
      </c>
      <c r="U8" s="280"/>
      <c r="V8" s="281">
        <f>IF(C8="",NA(),MATCH($B8&amp;$C8,'Smelter Look-up'!$J:$J,0))</f>
        <v>289</v>
      </c>
      <c r="W8" s="282"/>
      <c r="X8" s="282">
        <f t="shared" ca="1" si="1"/>
        <v>0</v>
      </c>
      <c r="Y8" s="282"/>
      <c r="Z8" s="282"/>
      <c r="AB8" s="284" t="str">
        <f t="shared" si="2"/>
        <v>TantalumExotech Inc.</v>
      </c>
    </row>
    <row r="9" spans="1:34" s="283" customFormat="1" ht="20.25">
      <c r="A9" s="346"/>
      <c r="B9" s="236" t="s">
        <v>1265</v>
      </c>
      <c r="C9" s="242" t="s">
        <v>52</v>
      </c>
      <c r="D9" s="236"/>
      <c r="E9" s="236" t="str">
        <f ca="1">IF(ISERROR($V9),"",OFFSET('Smelter Look-up'!$D$4,$V9-4,0)&amp;"")</f>
        <v>CHINA</v>
      </c>
      <c r="F9" s="236" t="str">
        <f ca="1">IF(ISERROR($V9),"",OFFSET('Smelter Look-up'!$E$4,$V9-4,0))</f>
        <v>CID000460</v>
      </c>
      <c r="G9" s="236" t="str">
        <f ca="1">IF(C9=$X$4,"Enter smelter details", IF(ISERROR($V9),"",OFFSET('Smelter Look-up'!$F$4,$V9-4,0)))</f>
        <v>RMI</v>
      </c>
      <c r="H9" s="237">
        <f ca="1">IF(ISERROR($V9),"",OFFSET('Smelter Look-up'!$G$4,$V9-4,0))</f>
        <v>0</v>
      </c>
      <c r="I9" s="238" t="str">
        <f ca="1">IF(ISERROR($V9),"",OFFSET('Smelter Look-up'!$H$4,$V9-4,0))</f>
        <v>Jiangmen</v>
      </c>
      <c r="J9" s="238" t="str">
        <f ca="1">IF(ISERROR($V9),"",OFFSET('Smelter Look-up'!$I$4,$V9-4,0))</f>
        <v>Guangdong</v>
      </c>
      <c r="K9" s="240"/>
      <c r="L9" s="240"/>
      <c r="M9" s="240"/>
      <c r="N9" s="240"/>
      <c r="O9" s="240"/>
      <c r="P9" s="239"/>
      <c r="Q9" s="241"/>
      <c r="R9" s="236" t="str">
        <f ca="1">IF(ISERROR($V9),"",OFFSET('Smelter Look-up'!$C$4,$V9-4,0)&amp;"")</f>
        <v>F&amp;X Electro-Materials Ltd.</v>
      </c>
      <c r="S9" s="250" t="str">
        <f t="shared" ca="1" si="0"/>
        <v>CN</v>
      </c>
      <c r="T9" s="250" t="str">
        <f ca="1">IF(B9="","",IF(ISERROR(MATCH($J9,SorP!$B$1:$B$6230,0)),"",INDIRECT("'SorP'!$A$"&amp;MATCH($J9,SorP!$B$1:$B$6230,0))))</f>
        <v>CN-44</v>
      </c>
      <c r="U9" s="280"/>
      <c r="V9" s="281">
        <f>IF(C9="",NA(),MATCH($B9&amp;$C9,'Smelter Look-up'!$J:$J,0))</f>
        <v>291</v>
      </c>
      <c r="W9" s="282"/>
      <c r="X9" s="282">
        <f t="shared" ca="1" si="1"/>
        <v>0</v>
      </c>
      <c r="Y9" s="282"/>
      <c r="Z9" s="282"/>
      <c r="AB9" s="284" t="str">
        <f t="shared" si="2"/>
        <v>TantalumF&amp;X Electro-Materials Ltd.</v>
      </c>
    </row>
    <row r="10" spans="1:34" s="283" customFormat="1" ht="20.25">
      <c r="A10" s="346"/>
      <c r="B10" s="236" t="s">
        <v>1265</v>
      </c>
      <c r="C10" s="242" t="s">
        <v>2635</v>
      </c>
      <c r="D10" s="236"/>
      <c r="E10" s="236" t="str">
        <f ca="1">IF(ISERROR($V10),"",OFFSET('Smelter Look-up'!$D$4,$V10-4,0)&amp;"")</f>
        <v>CHINA</v>
      </c>
      <c r="F10" s="236" t="str">
        <f ca="1">IF(ISERROR($V10),"",OFFSET('Smelter Look-up'!$E$4,$V10-4,0))</f>
        <v>CID002505</v>
      </c>
      <c r="G10" s="236" t="str">
        <f ca="1">IF(C10=$X$4,"Enter smelter details", IF(ISERROR($V10),"",OFFSET('Smelter Look-up'!$F$4,$V10-4,0)))</f>
        <v>RMI</v>
      </c>
      <c r="H10" s="237">
        <f ca="1">IF(ISERROR($V10),"",OFFSET('Smelter Look-up'!$G$4,$V10-4,0))</f>
        <v>0</v>
      </c>
      <c r="I10" s="238" t="str">
        <f ca="1">IF(ISERROR($V10),"",OFFSET('Smelter Look-up'!$H$4,$V10-4,0))</f>
        <v>Zhuzhou</v>
      </c>
      <c r="J10" s="238" t="str">
        <f ca="1">IF(ISERROR($V10),"",OFFSET('Smelter Look-up'!$I$4,$V10-4,0))</f>
        <v>Hunan</v>
      </c>
      <c r="K10" s="240"/>
      <c r="L10" s="240"/>
      <c r="M10" s="240"/>
      <c r="N10" s="240"/>
      <c r="O10" s="240"/>
      <c r="P10" s="239"/>
      <c r="Q10" s="241"/>
      <c r="R10" s="236" t="str">
        <f ca="1">IF(ISERROR($V10),"",OFFSET('Smelter Look-up'!$C$4,$V10-4,0)&amp;"")</f>
        <v>FIR Metals &amp; Resource Ltd.</v>
      </c>
      <c r="S10" s="250" t="str">
        <f t="shared" ca="1" si="0"/>
        <v>CN</v>
      </c>
      <c r="T10" s="250" t="str">
        <f ca="1">IF(B10="","",IF(ISERROR(MATCH($J10,SorP!$B$1:$B$6230,0)),"",INDIRECT("'SorP'!$A$"&amp;MATCH($J10,SorP!$B$1:$B$6230,0))))</f>
        <v>CN-43</v>
      </c>
      <c r="U10" s="280"/>
      <c r="V10" s="281">
        <f>IF(C10="",NA(),MATCH($B10&amp;$C10,'Smelter Look-up'!$J:$J,0))</f>
        <v>292</v>
      </c>
      <c r="W10" s="282"/>
      <c r="X10" s="282">
        <f t="shared" ca="1" si="1"/>
        <v>0</v>
      </c>
      <c r="Y10" s="282"/>
      <c r="Z10" s="282"/>
      <c r="AB10" s="284" t="str">
        <f t="shared" si="2"/>
        <v>TantalumFIR Metals &amp; Resource Ltd.</v>
      </c>
    </row>
    <row r="11" spans="1:34" s="283" customFormat="1" ht="20.25">
      <c r="A11" s="346"/>
      <c r="B11" s="236" t="s">
        <v>1265</v>
      </c>
      <c r="C11" s="242" t="s">
        <v>1579</v>
      </c>
      <c r="D11" s="236"/>
      <c r="E11" s="236" t="str">
        <f ca="1">IF(ISERROR($V11),"",OFFSET('Smelter Look-up'!$D$4,$V11-4,0)&amp;"")</f>
        <v>JAPAN</v>
      </c>
      <c r="F11" s="236" t="str">
        <f ca="1">IF(ISERROR($V11),"",OFFSET('Smelter Look-up'!$E$4,$V11-4,0))</f>
        <v>CID002558</v>
      </c>
      <c r="G11" s="236" t="str">
        <f ca="1">IF(C11=$X$4,"Enter smelter details", IF(ISERROR($V11),"",OFFSET('Smelter Look-up'!$F$4,$V11-4,0)))</f>
        <v>RMI</v>
      </c>
      <c r="H11" s="237">
        <f ca="1">IF(ISERROR($V11),"",OFFSET('Smelter Look-up'!$G$4,$V11-4,0))</f>
        <v>0</v>
      </c>
      <c r="I11" s="238" t="str">
        <f ca="1">IF(ISERROR($V11),"",OFFSET('Smelter Look-up'!$H$4,$V11-4,0))</f>
        <v>Aizuwakamatsu</v>
      </c>
      <c r="J11" s="238" t="str">
        <f ca="1">IF(ISERROR($V11),"",OFFSET('Smelter Look-up'!$I$4,$V11-4,0))</f>
        <v>Fukushima</v>
      </c>
      <c r="K11" s="240"/>
      <c r="L11" s="240"/>
      <c r="M11" s="240"/>
      <c r="N11" s="240"/>
      <c r="O11" s="240"/>
      <c r="P11" s="239"/>
      <c r="Q11" s="241"/>
      <c r="R11" s="236" t="str">
        <f ca="1">IF(ISERROR($V11),"",OFFSET('Smelter Look-up'!$C$4,$V11-4,0)&amp;"")</f>
        <v>Global Advanced Metals Aizu</v>
      </c>
      <c r="S11" s="250" t="str">
        <f t="shared" ca="1" si="0"/>
        <v>JP</v>
      </c>
      <c r="T11" s="250" t="str">
        <f ca="1">IF(B11="","",IF(ISERROR(MATCH($J11,SorP!$B$1:$B$6230,0)),"",INDIRECT("'SorP'!$A$"&amp;MATCH($J11,SorP!$B$1:$B$6230,0))))</f>
        <v>JP-07</v>
      </c>
      <c r="U11" s="280"/>
      <c r="V11" s="281">
        <f>IF(C11="",NA(),MATCH($B11&amp;$C11,'Smelter Look-up'!$J:$J,0))</f>
        <v>293</v>
      </c>
      <c r="W11" s="282"/>
      <c r="X11" s="282">
        <f t="shared" ca="1" si="1"/>
        <v>0</v>
      </c>
      <c r="Y11" s="282"/>
      <c r="Z11" s="282"/>
      <c r="AB11" s="284" t="str">
        <f t="shared" si="2"/>
        <v>TantalumGlobal Advanced Metals Aizu</v>
      </c>
    </row>
    <row r="12" spans="1:34" s="283" customFormat="1" ht="20.25">
      <c r="A12" s="346"/>
      <c r="B12" s="236" t="s">
        <v>1265</v>
      </c>
      <c r="C12" s="242" t="s">
        <v>1581</v>
      </c>
      <c r="D12" s="236"/>
      <c r="E12" s="236" t="str">
        <f ca="1">IF(ISERROR($V12),"",OFFSET('Smelter Look-up'!$D$4,$V12-4,0)&amp;"")</f>
        <v>UNITED STATES OF AMERICA</v>
      </c>
      <c r="F12" s="236" t="str">
        <f ca="1">IF(ISERROR($V12),"",OFFSET('Smelter Look-up'!$E$4,$V12-4,0))</f>
        <v>CID002557</v>
      </c>
      <c r="G12" s="236" t="str">
        <f ca="1">IF(C12=$X$4,"Enter smelter details", IF(ISERROR($V12),"",OFFSET('Smelter Look-up'!$F$4,$V12-4,0)))</f>
        <v>RMI</v>
      </c>
      <c r="H12" s="237">
        <f ca="1">IF(ISERROR($V12),"",OFFSET('Smelter Look-up'!$G$4,$V12-4,0))</f>
        <v>0</v>
      </c>
      <c r="I12" s="238" t="str">
        <f ca="1">IF(ISERROR($V12),"",OFFSET('Smelter Look-up'!$H$4,$V12-4,0))</f>
        <v>Boyertown</v>
      </c>
      <c r="J12" s="238" t="str">
        <f ca="1">IF(ISERROR($V12),"",OFFSET('Smelter Look-up'!$I$4,$V12-4,0))</f>
        <v>Pennsylvania</v>
      </c>
      <c r="K12" s="240"/>
      <c r="L12" s="240"/>
      <c r="M12" s="240"/>
      <c r="N12" s="240"/>
      <c r="O12" s="240"/>
      <c r="P12" s="239"/>
      <c r="Q12" s="241"/>
      <c r="R12" s="236" t="str">
        <f ca="1">IF(ISERROR($V12),"",OFFSET('Smelter Look-up'!$C$4,$V12-4,0)&amp;"")</f>
        <v>Global Advanced Metals Boyertown</v>
      </c>
      <c r="S12" s="250" t="str">
        <f t="shared" ca="1" si="0"/>
        <v>US</v>
      </c>
      <c r="T12" s="250" t="str">
        <f ca="1">IF(B12="","",IF(ISERROR(MATCH($J12,SorP!$B$1:$B$6230,0)),"",INDIRECT("'SorP'!$A$"&amp;MATCH($J12,SorP!$B$1:$B$6230,0))))</f>
        <v>US-PA</v>
      </c>
      <c r="U12" s="280"/>
      <c r="V12" s="281">
        <f>IF(C12="",NA(),MATCH($B12&amp;$C12,'Smelter Look-up'!$J:$J,0))</f>
        <v>294</v>
      </c>
      <c r="W12" s="282"/>
      <c r="X12" s="282">
        <f t="shared" ca="1" si="1"/>
        <v>0</v>
      </c>
      <c r="Y12" s="282"/>
      <c r="Z12" s="282"/>
      <c r="AB12" s="284" t="str">
        <f t="shared" si="2"/>
        <v>TantalumGlobal Advanced Metals Boyertown</v>
      </c>
    </row>
    <row r="13" spans="1:34" s="283" customFormat="1" ht="20.25">
      <c r="A13" s="346"/>
      <c r="B13" s="236" t="s">
        <v>1265</v>
      </c>
      <c r="C13" s="242" t="s">
        <v>14309</v>
      </c>
      <c r="D13" s="236"/>
      <c r="E13" s="236" t="str">
        <f ca="1">IF(ISERROR($V13),"",OFFSET('Smelter Look-up'!$D$4,$V13-4,0)&amp;"")</f>
        <v>CHINA</v>
      </c>
      <c r="F13" s="236" t="str">
        <f ca="1">IF(ISERROR($V13),"",OFFSET('Smelter Look-up'!$E$4,$V13-4,0))</f>
        <v>CID000291</v>
      </c>
      <c r="G13" s="236" t="str">
        <f ca="1">IF(C13=$X$4,"Enter smelter details", IF(ISERROR($V13),"",OFFSET('Smelter Look-up'!$F$4,$V13-4,0)))</f>
        <v>RMI</v>
      </c>
      <c r="H13" s="237">
        <f ca="1">IF(ISERROR($V13),"",OFFSET('Smelter Look-up'!$G$4,$V13-4,0))</f>
        <v>0</v>
      </c>
      <c r="I13" s="238" t="str">
        <f ca="1">IF(ISERROR($V13),"",OFFSET('Smelter Look-up'!$H$4,$V13-4,0))</f>
        <v>Conghua</v>
      </c>
      <c r="J13" s="238" t="str">
        <f ca="1">IF(ISERROR($V13),"",OFFSET('Smelter Look-up'!$I$4,$V13-4,0))</f>
        <v>Guangdong</v>
      </c>
      <c r="K13" s="240"/>
      <c r="L13" s="240"/>
      <c r="M13" s="240"/>
      <c r="N13" s="240"/>
      <c r="O13" s="240"/>
      <c r="P13" s="239"/>
      <c r="Q13" s="241"/>
      <c r="R13" s="236" t="str">
        <f ca="1">IF(ISERROR($V13),"",OFFSET('Smelter Look-up'!$C$4,$V13-4,0)&amp;"")</f>
        <v>Guangdong Rising Rare Metals-EO Materials Ltd.</v>
      </c>
      <c r="S13" s="250" t="str">
        <f t="shared" ca="1" si="0"/>
        <v>CN</v>
      </c>
      <c r="T13" s="250" t="str">
        <f ca="1">IF(B13="","",IF(ISERROR(MATCH($J13,SorP!$B$1:$B$6230,0)),"",INDIRECT("'SorP'!$A$"&amp;MATCH($J13,SorP!$B$1:$B$6230,0))))</f>
        <v>CN-44</v>
      </c>
      <c r="U13" s="280"/>
      <c r="V13" s="281">
        <f>IF(C13="",NA(),MATCH($B13&amp;$C13,'Smelter Look-up'!$J:$J,0))</f>
        <v>295</v>
      </c>
      <c r="W13" s="282"/>
      <c r="X13" s="282">
        <f t="shared" ca="1" si="1"/>
        <v>0</v>
      </c>
      <c r="Y13" s="282"/>
      <c r="Z13" s="282"/>
      <c r="AB13" s="284" t="str">
        <f t="shared" si="2"/>
        <v>TantalumGuangdong Rising Rare Metals-EO Materials Ltd.</v>
      </c>
    </row>
    <row r="14" spans="1:34" s="283" customFormat="1" ht="20.25">
      <c r="A14" s="346"/>
      <c r="B14" s="236" t="s">
        <v>1265</v>
      </c>
      <c r="C14" s="242" t="s">
        <v>853</v>
      </c>
      <c r="D14" s="236"/>
      <c r="E14" s="236" t="str">
        <f ca="1">IF(ISERROR($V14),"",OFFSET('Smelter Look-up'!$D$4,$V14-4,0)&amp;"")</f>
        <v>CHINA</v>
      </c>
      <c r="F14" s="236" t="str">
        <f ca="1">IF(ISERROR($V14),"",OFFSET('Smelter Look-up'!$E$4,$V14-4,0))</f>
        <v>CID000616</v>
      </c>
      <c r="G14" s="236" t="str">
        <f ca="1">IF(C14=$X$4,"Enter smelter details", IF(ISERROR($V14),"",OFFSET('Smelter Look-up'!$F$4,$V14-4,0)))</f>
        <v>RMI</v>
      </c>
      <c r="H14" s="237">
        <f ca="1">IF(ISERROR($V14),"",OFFSET('Smelter Look-up'!$G$4,$V14-4,0))</f>
        <v>0</v>
      </c>
      <c r="I14" s="238" t="str">
        <f ca="1">IF(ISERROR($V14),"",OFFSET('Smelter Look-up'!$H$4,$V14-4,0))</f>
        <v>Yingde</v>
      </c>
      <c r="J14" s="238" t="str">
        <f ca="1">IF(ISERROR($V14),"",OFFSET('Smelter Look-up'!$I$4,$V14-4,0))</f>
        <v>Guangdong</v>
      </c>
      <c r="K14" s="240"/>
      <c r="L14" s="240"/>
      <c r="M14" s="240"/>
      <c r="N14" s="240"/>
      <c r="O14" s="240"/>
      <c r="P14" s="239"/>
      <c r="Q14" s="241"/>
      <c r="R14" s="236" t="str">
        <f ca="1">IF(ISERROR($V14),"",OFFSET('Smelter Look-up'!$C$4,$V14-4,0)&amp;"")</f>
        <v>Guangdong Zhiyuan New Material Co., Ltd.</v>
      </c>
      <c r="S14" s="250" t="str">
        <f t="shared" ca="1" si="0"/>
        <v>CN</v>
      </c>
      <c r="T14" s="250" t="str">
        <f ca="1">IF(B14="","",IF(ISERROR(MATCH($J14,SorP!$B$1:$B$6230,0)),"",INDIRECT("'SorP'!$A$"&amp;MATCH($J14,SorP!$B$1:$B$6230,0))))</f>
        <v>CN-44</v>
      </c>
      <c r="U14" s="280"/>
      <c r="V14" s="281">
        <f>IF(C14="",NA(),MATCH($B14&amp;$C14,'Smelter Look-up'!$J:$J,0))</f>
        <v>296</v>
      </c>
      <c r="W14" s="282"/>
      <c r="X14" s="282">
        <f t="shared" ca="1" si="1"/>
        <v>0</v>
      </c>
      <c r="Y14" s="282"/>
      <c r="Z14" s="282"/>
      <c r="AB14" s="284" t="str">
        <f t="shared" si="2"/>
        <v>TantalumGuangdong Zhiyuan New Material Co., Ltd.</v>
      </c>
    </row>
    <row r="15" spans="1:34" s="283" customFormat="1" ht="20.25">
      <c r="A15" s="346"/>
      <c r="B15" s="236" t="s">
        <v>1265</v>
      </c>
      <c r="C15" s="242" t="s">
        <v>1583</v>
      </c>
      <c r="D15" s="236"/>
      <c r="E15" s="236" t="str">
        <f ca="1">IF(ISERROR($V15),"",OFFSET('Smelter Look-up'!$D$4,$V15-4,0)&amp;"")</f>
        <v>THAILAND</v>
      </c>
      <c r="F15" s="236" t="str">
        <f ca="1">IF(ISERROR($V15),"",OFFSET('Smelter Look-up'!$E$4,$V15-4,0))</f>
        <v>CID002544</v>
      </c>
      <c r="G15" s="236" t="str">
        <f ca="1">IF(C15=$X$4,"Enter smelter details", IF(ISERROR($V15),"",OFFSET('Smelter Look-up'!$F$4,$V15-4,0)))</f>
        <v>RMI</v>
      </c>
      <c r="H15" s="237">
        <f ca="1">IF(ISERROR($V15),"",OFFSET('Smelter Look-up'!$G$4,$V15-4,0))</f>
        <v>0</v>
      </c>
      <c r="I15" s="238" t="str">
        <f ca="1">IF(ISERROR($V15),"",OFFSET('Smelter Look-up'!$H$4,$V15-4,0))</f>
        <v>Map Ta Phut</v>
      </c>
      <c r="J15" s="238" t="str">
        <f ca="1">IF(ISERROR($V15),"",OFFSET('Smelter Look-up'!$I$4,$V15-4,0))</f>
        <v>Rayong</v>
      </c>
      <c r="K15" s="240"/>
      <c r="L15" s="240"/>
      <c r="M15" s="240"/>
      <c r="N15" s="240"/>
      <c r="O15" s="240"/>
      <c r="P15" s="239"/>
      <c r="Q15" s="241"/>
      <c r="R15" s="236" t="str">
        <f ca="1">IF(ISERROR($V15),"",OFFSET('Smelter Look-up'!$C$4,$V15-4,0)&amp;"")</f>
        <v>H.C. Starck Co., Ltd.</v>
      </c>
      <c r="S15" s="250" t="str">
        <f t="shared" ca="1" si="0"/>
        <v>TH</v>
      </c>
      <c r="T15" s="250" t="str">
        <f ca="1">IF(B15="","",IF(ISERROR(MATCH($J15,SorP!$B$1:$B$6230,0)),"",INDIRECT("'SorP'!$A$"&amp;MATCH($J15,SorP!$B$1:$B$6230,0))))</f>
        <v>TH-21</v>
      </c>
      <c r="U15" s="280"/>
      <c r="V15" s="281">
        <f>IF(C15="",NA(),MATCH($B15&amp;$C15,'Smelter Look-up'!$J:$J,0))</f>
        <v>297</v>
      </c>
      <c r="W15" s="282"/>
      <c r="X15" s="282">
        <f t="shared" ca="1" si="1"/>
        <v>0</v>
      </c>
      <c r="Y15" s="282"/>
      <c r="Z15" s="282"/>
      <c r="AB15" s="284" t="str">
        <f t="shared" si="2"/>
        <v>TantalumH.C. Starck Co., Ltd.</v>
      </c>
    </row>
    <row r="16" spans="1:34" s="283" customFormat="1" ht="20.25">
      <c r="A16" s="346"/>
      <c r="B16" s="236" t="s">
        <v>1265</v>
      </c>
      <c r="C16" s="242" t="s">
        <v>1586</v>
      </c>
      <c r="D16" s="236"/>
      <c r="E16" s="236" t="str">
        <f ca="1">IF(ISERROR($V16),"",OFFSET('Smelter Look-up'!$D$4,$V16-4,0)&amp;"")</f>
        <v>GERMANY</v>
      </c>
      <c r="F16" s="236" t="str">
        <f ca="1">IF(ISERROR($V16),"",OFFSET('Smelter Look-up'!$E$4,$V16-4,0))</f>
        <v>CID002547</v>
      </c>
      <c r="G16" s="236" t="str">
        <f ca="1">IF(C16=$X$4,"Enter smelter details", IF(ISERROR($V16),"",OFFSET('Smelter Look-up'!$F$4,$V16-4,0)))</f>
        <v>RMI</v>
      </c>
      <c r="H16" s="237">
        <f ca="1">IF(ISERROR($V16),"",OFFSET('Smelter Look-up'!$G$4,$V16-4,0))</f>
        <v>0</v>
      </c>
      <c r="I16" s="238" t="str">
        <f ca="1">IF(ISERROR($V16),"",OFFSET('Smelter Look-up'!$H$4,$V16-4,0))</f>
        <v>Hermsdorf</v>
      </c>
      <c r="J16" s="238" t="str">
        <f ca="1">IF(ISERROR($V16),"",OFFSET('Smelter Look-up'!$I$4,$V16-4,0))</f>
        <v>Thüringen</v>
      </c>
      <c r="K16" s="240"/>
      <c r="L16" s="240"/>
      <c r="M16" s="240"/>
      <c r="N16" s="240"/>
      <c r="O16" s="240"/>
      <c r="P16" s="239"/>
      <c r="Q16" s="241"/>
      <c r="R16" s="236" t="str">
        <f ca="1">IF(ISERROR($V16),"",OFFSET('Smelter Look-up'!$C$4,$V16-4,0)&amp;"")</f>
        <v>H.C. Starck Hermsdorf GmbH</v>
      </c>
      <c r="S16" s="250" t="str">
        <f t="shared" ca="1" si="0"/>
        <v>DE</v>
      </c>
      <c r="T16" s="250" t="str">
        <f ca="1">IF(B16="","",IF(ISERROR(MATCH($J16,SorP!$B$1:$B$6230,0)),"",INDIRECT("'SorP'!$A$"&amp;MATCH($J16,SorP!$B$1:$B$6230,0))))</f>
        <v>DE-TH</v>
      </c>
      <c r="U16" s="280"/>
      <c r="V16" s="281">
        <f>IF(C16="",NA(),MATCH($B16&amp;$C16,'Smelter Look-up'!$J:$J,0))</f>
        <v>298</v>
      </c>
      <c r="W16" s="282"/>
      <c r="X16" s="282">
        <f t="shared" ca="1" si="1"/>
        <v>0</v>
      </c>
      <c r="Y16" s="282"/>
      <c r="Z16" s="282"/>
      <c r="AB16" s="284" t="str">
        <f t="shared" si="2"/>
        <v>TantalumH.C. Starck Hermsdorf GmbH</v>
      </c>
    </row>
    <row r="17" spans="1:28" s="283" customFormat="1" ht="20.25">
      <c r="A17" s="346"/>
      <c r="B17" s="236" t="s">
        <v>1265</v>
      </c>
      <c r="C17" s="242" t="s">
        <v>1588</v>
      </c>
      <c r="D17" s="236"/>
      <c r="E17" s="236" t="str">
        <f ca="1">IF(ISERROR($V17),"",OFFSET('Smelter Look-up'!$D$4,$V17-4,0)&amp;"")</f>
        <v>UNITED STATES OF AMERICA</v>
      </c>
      <c r="F17" s="236" t="str">
        <f ca="1">IF(ISERROR($V17),"",OFFSET('Smelter Look-up'!$E$4,$V17-4,0))</f>
        <v>CID002548</v>
      </c>
      <c r="G17" s="236" t="str">
        <f ca="1">IF(C17=$X$4,"Enter smelter details", IF(ISERROR($V17),"",OFFSET('Smelter Look-up'!$F$4,$V17-4,0)))</f>
        <v>RMI</v>
      </c>
      <c r="H17" s="237">
        <f ca="1">IF(ISERROR($V17),"",OFFSET('Smelter Look-up'!$G$4,$V17-4,0))</f>
        <v>0</v>
      </c>
      <c r="I17" s="238" t="str">
        <f ca="1">IF(ISERROR($V17),"",OFFSET('Smelter Look-up'!$H$4,$V17-4,0))</f>
        <v>Newton</v>
      </c>
      <c r="J17" s="238" t="str">
        <f ca="1">IF(ISERROR($V17),"",OFFSET('Smelter Look-up'!$I$4,$V17-4,0))</f>
        <v>Massachusetts</v>
      </c>
      <c r="K17" s="240"/>
      <c r="L17" s="240"/>
      <c r="M17" s="240"/>
      <c r="N17" s="240"/>
      <c r="O17" s="240"/>
      <c r="P17" s="239"/>
      <c r="Q17" s="241"/>
      <c r="R17" s="236" t="str">
        <f ca="1">IF(ISERROR($V17),"",OFFSET('Smelter Look-up'!$C$4,$V17-4,0)&amp;"")</f>
        <v>H.C. Starck Inc.</v>
      </c>
      <c r="S17" s="250" t="str">
        <f t="shared" ca="1" si="0"/>
        <v>US</v>
      </c>
      <c r="T17" s="250" t="str">
        <f ca="1">IF(B17="","",IF(ISERROR(MATCH($J17,SorP!$B$1:$B$6230,0)),"",INDIRECT("'SorP'!$A$"&amp;MATCH($J17,SorP!$B$1:$B$6230,0))))</f>
        <v>US-MA</v>
      </c>
      <c r="U17" s="280"/>
      <c r="V17" s="281">
        <f>IF(C17="",NA(),MATCH($B17&amp;$C17,'Smelter Look-up'!$J:$J,0))</f>
        <v>299</v>
      </c>
      <c r="W17" s="282"/>
      <c r="X17" s="282">
        <f t="shared" ca="1" si="1"/>
        <v>0</v>
      </c>
      <c r="Y17" s="282"/>
      <c r="Z17" s="282"/>
      <c r="AB17" s="284" t="str">
        <f t="shared" si="2"/>
        <v>TantalumH.C. Starck Inc.</v>
      </c>
    </row>
    <row r="18" spans="1:28" s="283" customFormat="1" ht="20.25">
      <c r="A18" s="346"/>
      <c r="B18" s="236" t="s">
        <v>1265</v>
      </c>
      <c r="C18" s="242" t="s">
        <v>1590</v>
      </c>
      <c r="D18" s="236"/>
      <c r="E18" s="236" t="str">
        <f ca="1">IF(ISERROR($V18),"",OFFSET('Smelter Look-up'!$D$4,$V18-4,0)&amp;"")</f>
        <v>JAPAN</v>
      </c>
      <c r="F18" s="236" t="str">
        <f ca="1">IF(ISERROR($V18),"",OFFSET('Smelter Look-up'!$E$4,$V18-4,0))</f>
        <v>CID002549</v>
      </c>
      <c r="G18" s="236" t="str">
        <f ca="1">IF(C18=$X$4,"Enter smelter details", IF(ISERROR($V18),"",OFFSET('Smelter Look-up'!$F$4,$V18-4,0)))</f>
        <v>RMI</v>
      </c>
      <c r="H18" s="237">
        <f ca="1">IF(ISERROR($V18),"",OFFSET('Smelter Look-up'!$G$4,$V18-4,0))</f>
        <v>0</v>
      </c>
      <c r="I18" s="238" t="str">
        <f ca="1">IF(ISERROR($V18),"",OFFSET('Smelter Look-up'!$H$4,$V18-4,0))</f>
        <v>Mito</v>
      </c>
      <c r="J18" s="238" t="str">
        <f ca="1">IF(ISERROR($V18),"",OFFSET('Smelter Look-up'!$I$4,$V18-4,0))</f>
        <v>Ibaraki</v>
      </c>
      <c r="K18" s="240"/>
      <c r="L18" s="240"/>
      <c r="M18" s="240"/>
      <c r="N18" s="240"/>
      <c r="O18" s="240"/>
      <c r="P18" s="239"/>
      <c r="Q18" s="241"/>
      <c r="R18" s="236" t="str">
        <f ca="1">IF(ISERROR($V18),"",OFFSET('Smelter Look-up'!$C$4,$V18-4,0)&amp;"")</f>
        <v>H.C. Starck Ltd.</v>
      </c>
      <c r="S18" s="250" t="str">
        <f t="shared" ca="1" si="0"/>
        <v>JP</v>
      </c>
      <c r="T18" s="250" t="str">
        <f ca="1">IF(B18="","",IF(ISERROR(MATCH($J18,SorP!$B$1:$B$6230,0)),"",INDIRECT("'SorP'!$A$"&amp;MATCH($J18,SorP!$B$1:$B$6230,0))))</f>
        <v>JP-08</v>
      </c>
      <c r="U18" s="280"/>
      <c r="V18" s="281">
        <f>IF(C18="",NA(),MATCH($B18&amp;$C18,'Smelter Look-up'!$J:$J,0))</f>
        <v>300</v>
      </c>
      <c r="W18" s="282"/>
      <c r="X18" s="282">
        <f t="shared" ca="1" si="1"/>
        <v>0</v>
      </c>
      <c r="Y18" s="282"/>
      <c r="Z18" s="282"/>
      <c r="AB18" s="284" t="str">
        <f t="shared" si="2"/>
        <v>TantalumH.C. Starck Ltd.</v>
      </c>
    </row>
    <row r="19" spans="1:28" s="283" customFormat="1" ht="20.25">
      <c r="A19" s="346"/>
      <c r="B19" s="236" t="s">
        <v>1265</v>
      </c>
      <c r="C19" s="242" t="s">
        <v>3020</v>
      </c>
      <c r="D19" s="236"/>
      <c r="E19" s="236" t="str">
        <f ca="1">IF(ISERROR($V19),"",OFFSET('Smelter Look-up'!$D$4,$V19-4,0)&amp;"")</f>
        <v>GERMANY</v>
      </c>
      <c r="F19" s="236" t="str">
        <f ca="1">IF(ISERROR($V19),"",OFFSET('Smelter Look-up'!$E$4,$V19-4,0))</f>
        <v>CID002550</v>
      </c>
      <c r="G19" s="236" t="str">
        <f ca="1">IF(C19=$X$4,"Enter smelter details", IF(ISERROR($V19),"",OFFSET('Smelter Look-up'!$F$4,$V19-4,0)))</f>
        <v>RMI</v>
      </c>
      <c r="H19" s="237">
        <f ca="1">IF(ISERROR($V19),"",OFFSET('Smelter Look-up'!$G$4,$V19-4,0))</f>
        <v>0</v>
      </c>
      <c r="I19" s="238" t="str">
        <f ca="1">IF(ISERROR($V19),"",OFFSET('Smelter Look-up'!$H$4,$V19-4,0))</f>
        <v>Laufenburg</v>
      </c>
      <c r="J19" s="238" t="str">
        <f ca="1">IF(ISERROR($V19),"",OFFSET('Smelter Look-up'!$I$4,$V19-4,0))</f>
        <v>Baden-Württemberg</v>
      </c>
      <c r="K19" s="240"/>
      <c r="L19" s="240"/>
      <c r="M19" s="240"/>
      <c r="N19" s="240"/>
      <c r="O19" s="240"/>
      <c r="P19" s="239"/>
      <c r="Q19" s="241"/>
      <c r="R19" s="236" t="str">
        <f ca="1">IF(ISERROR($V19),"",OFFSET('Smelter Look-up'!$C$4,$V19-4,0)&amp;"")</f>
        <v>H.C. Starck Smelting GmbH &amp; Co. KG</v>
      </c>
      <c r="S19" s="250" t="str">
        <f t="shared" ca="1" si="0"/>
        <v>DE</v>
      </c>
      <c r="T19" s="250" t="str">
        <f ca="1">IF(B19="","",IF(ISERROR(MATCH($J19,SorP!$B$1:$B$6230,0)),"",INDIRECT("'SorP'!$A$"&amp;MATCH($J19,SorP!$B$1:$B$6230,0))))</f>
        <v>DE-BW</v>
      </c>
      <c r="U19" s="280"/>
      <c r="V19" s="281">
        <f>IF(C19="",NA(),MATCH($B19&amp;$C19,'Smelter Look-up'!$J:$J,0))</f>
        <v>301</v>
      </c>
      <c r="W19" s="282"/>
      <c r="X19" s="282">
        <f t="shared" ca="1" si="1"/>
        <v>0</v>
      </c>
      <c r="Y19" s="282"/>
      <c r="Z19" s="282"/>
      <c r="AB19" s="284" t="str">
        <f t="shared" si="2"/>
        <v>TantalumH.C. Starck Smelting GmbH &amp; Co. KG</v>
      </c>
    </row>
    <row r="20" spans="1:28" s="283" customFormat="1" ht="20.25">
      <c r="A20" s="346"/>
      <c r="B20" s="236" t="s">
        <v>1265</v>
      </c>
      <c r="C20" s="242" t="s">
        <v>3283</v>
      </c>
      <c r="D20" s="236"/>
      <c r="E20" s="236" t="str">
        <f ca="1">IF(ISERROR($V20),"",OFFSET('Smelter Look-up'!$D$4,$V20-4,0)&amp;"")</f>
        <v>GERMANY</v>
      </c>
      <c r="F20" s="236" t="str">
        <f ca="1">IF(ISERROR($V20),"",OFFSET('Smelter Look-up'!$E$4,$V20-4,0))</f>
        <v>CID002545</v>
      </c>
      <c r="G20" s="236" t="str">
        <f ca="1">IF(C20=$X$4,"Enter smelter details", IF(ISERROR($V20),"",OFFSET('Smelter Look-up'!$F$4,$V20-4,0)))</f>
        <v>RMI</v>
      </c>
      <c r="H20" s="237">
        <f ca="1">IF(ISERROR($V20),"",OFFSET('Smelter Look-up'!$G$4,$V20-4,0))</f>
        <v>0</v>
      </c>
      <c r="I20" s="238" t="str">
        <f ca="1">IF(ISERROR($V20),"",OFFSET('Smelter Look-up'!$H$4,$V20-4,0))</f>
        <v>Goslar</v>
      </c>
      <c r="J20" s="238" t="str">
        <f ca="1">IF(ISERROR($V20),"",OFFSET('Smelter Look-up'!$I$4,$V20-4,0))</f>
        <v>Niedersachsen</v>
      </c>
      <c r="K20" s="240"/>
      <c r="L20" s="240"/>
      <c r="M20" s="240"/>
      <c r="N20" s="240"/>
      <c r="O20" s="240"/>
      <c r="P20" s="239"/>
      <c r="Q20" s="241"/>
      <c r="R20" s="236" t="str">
        <f ca="1">IF(ISERROR($V20),"",OFFSET('Smelter Look-up'!$C$4,$V20-4,0)&amp;"")</f>
        <v>H.C. Starck Tantalum and Niobium GmbH</v>
      </c>
      <c r="S20" s="250" t="str">
        <f t="shared" ca="1" si="0"/>
        <v>DE</v>
      </c>
      <c r="T20" s="250" t="str">
        <f ca="1">IF(B20="","",IF(ISERROR(MATCH($J20,SorP!$B$1:$B$6230,0)),"",INDIRECT("'SorP'!$A$"&amp;MATCH($J20,SorP!$B$1:$B$6230,0))))</f>
        <v>DE-NI</v>
      </c>
      <c r="U20" s="280"/>
      <c r="V20" s="281">
        <f>IF(C20="",NA(),MATCH($B20&amp;$C20,'Smelter Look-up'!$J:$J,0))</f>
        <v>302</v>
      </c>
      <c r="W20" s="282"/>
      <c r="X20" s="282">
        <f t="shared" ca="1" si="1"/>
        <v>0</v>
      </c>
      <c r="Y20" s="282"/>
      <c r="Z20" s="282"/>
      <c r="AB20" s="284" t="str">
        <f t="shared" si="2"/>
        <v>TantalumH.C. Starck Tantalum and Niobium GmbH</v>
      </c>
    </row>
    <row r="21" spans="1:28" s="283" customFormat="1" ht="25.5">
      <c r="A21" s="346"/>
      <c r="B21" s="236" t="s">
        <v>1265</v>
      </c>
      <c r="C21" s="242" t="s">
        <v>4</v>
      </c>
      <c r="D21" s="236"/>
      <c r="E21" s="236" t="str">
        <f ca="1">IF(ISERROR($V21),"",OFFSET('Smelter Look-up'!$D$4,$V21-4,0)&amp;"")</f>
        <v>CHINA</v>
      </c>
      <c r="F21" s="236" t="str">
        <f ca="1">IF(ISERROR($V21),"",OFFSET('Smelter Look-up'!$E$4,$V21-4,0))</f>
        <v>CID002492</v>
      </c>
      <c r="G21" s="236" t="str">
        <f ca="1">IF(C21=$X$4,"Enter smelter details", IF(ISERROR($V21),"",OFFSET('Smelter Look-up'!$F$4,$V21-4,0)))</f>
        <v>RMI</v>
      </c>
      <c r="H21" s="237">
        <f ca="1">IF(ISERROR($V21),"",OFFSET('Smelter Look-up'!$G$4,$V21-4,0))</f>
        <v>0</v>
      </c>
      <c r="I21" s="238" t="str">
        <f ca="1">IF(ISERROR($V21),"",OFFSET('Smelter Look-up'!$H$4,$V21-4,0))</f>
        <v>Hengyang</v>
      </c>
      <c r="J21" s="238" t="str">
        <f ca="1">IF(ISERROR($V21),"",OFFSET('Smelter Look-up'!$I$4,$V21-4,0))</f>
        <v>Hunan</v>
      </c>
      <c r="K21" s="240"/>
      <c r="L21" s="240"/>
      <c r="M21" s="240"/>
      <c r="N21" s="240"/>
      <c r="O21" s="240"/>
      <c r="P21" s="239"/>
      <c r="Q21" s="241"/>
      <c r="R21" s="236" t="str">
        <f ca="1">IF(ISERROR($V21),"",OFFSET('Smelter Look-up'!$C$4,$V21-4,0)&amp;"")</f>
        <v>Hengyang King Xing Lifeng New Materials Co., Ltd.</v>
      </c>
      <c r="S21" s="250" t="str">
        <f t="shared" ca="1" si="0"/>
        <v>CN</v>
      </c>
      <c r="T21" s="250" t="str">
        <f ca="1">IF(B21="","",IF(ISERROR(MATCH($J21,SorP!$B$1:$B$6230,0)),"",INDIRECT("'SorP'!$A$"&amp;MATCH($J21,SorP!$B$1:$B$6230,0))))</f>
        <v>CN-43</v>
      </c>
      <c r="U21" s="280"/>
      <c r="V21" s="281">
        <f>IF(C21="",NA(),MATCH($B21&amp;$C21,'Smelter Look-up'!$J:$J,0))</f>
        <v>303</v>
      </c>
      <c r="W21" s="282"/>
      <c r="X21" s="282">
        <f t="shared" ca="1" si="1"/>
        <v>0</v>
      </c>
      <c r="Y21" s="282"/>
      <c r="Z21" s="282"/>
      <c r="AB21" s="284" t="str">
        <f t="shared" si="2"/>
        <v>TantalumHengyang King Xing Lifeng New Materials Co., Ltd.</v>
      </c>
    </row>
    <row r="22" spans="1:28" s="283" customFormat="1" ht="20.25">
      <c r="A22" s="346"/>
      <c r="B22" s="236" t="s">
        <v>1265</v>
      </c>
      <c r="C22" s="242" t="s">
        <v>2639</v>
      </c>
      <c r="D22" s="236"/>
      <c r="E22" s="236" t="str">
        <f ca="1">IF(ISERROR($V22),"",OFFSET('Smelter Look-up'!$D$4,$V22-4,0)&amp;"")</f>
        <v>CHINA</v>
      </c>
      <c r="F22" s="236" t="str">
        <f ca="1">IF(ISERROR($V22),"",OFFSET('Smelter Look-up'!$E$4,$V22-4,0))</f>
        <v>CID002512</v>
      </c>
      <c r="G22" s="236" t="str">
        <f ca="1">IF(C22=$X$4,"Enter smelter details", IF(ISERROR($V22),"",OFFSET('Smelter Look-up'!$F$4,$V22-4,0)))</f>
        <v>RMI</v>
      </c>
      <c r="H22" s="237">
        <f ca="1">IF(ISERROR($V22),"",OFFSET('Smelter Look-up'!$G$4,$V22-4,0))</f>
        <v>0</v>
      </c>
      <c r="I22" s="238" t="str">
        <f ca="1">IF(ISERROR($V22),"",OFFSET('Smelter Look-up'!$H$4,$V22-4,0))</f>
        <v>Fengxin</v>
      </c>
      <c r="J22" s="238" t="str">
        <f ca="1">IF(ISERROR($V22),"",OFFSET('Smelter Look-up'!$I$4,$V22-4,0))</f>
        <v>Jiangxi</v>
      </c>
      <c r="K22" s="240"/>
      <c r="L22" s="240"/>
      <c r="M22" s="240"/>
      <c r="N22" s="240"/>
      <c r="O22" s="240"/>
      <c r="P22" s="239"/>
      <c r="Q22" s="241"/>
      <c r="R22" s="236" t="str">
        <f ca="1">IF(ISERROR($V22),"",OFFSET('Smelter Look-up'!$C$4,$V22-4,0)&amp;"")</f>
        <v>Jiangxi Dinghai Tantalum &amp; Niobium Co., Ltd.</v>
      </c>
      <c r="S22" s="250" t="str">
        <f t="shared" ca="1" si="0"/>
        <v>CN</v>
      </c>
      <c r="T22" s="250" t="str">
        <f ca="1">IF(B22="","",IF(ISERROR(MATCH($J22,SorP!$B$1:$B$6230,0)),"",INDIRECT("'SorP'!$A$"&amp;MATCH($J22,SorP!$B$1:$B$6230,0))))</f>
        <v>CN-36</v>
      </c>
      <c r="U22" s="280"/>
      <c r="V22" s="281">
        <f>IF(C22="",NA(),MATCH($B22&amp;$C22,'Smelter Look-up'!$J:$J,0))</f>
        <v>304</v>
      </c>
      <c r="W22" s="282"/>
      <c r="X22" s="282">
        <f t="shared" ca="1" si="1"/>
        <v>0</v>
      </c>
      <c r="Y22" s="282"/>
      <c r="Z22" s="282"/>
      <c r="AB22" s="284" t="str">
        <f t="shared" si="2"/>
        <v>TantalumJiangxi Dinghai Tantalum &amp; Niobium Co., Ltd.</v>
      </c>
    </row>
    <row r="23" spans="1:28" s="283" customFormat="1" ht="20.25">
      <c r="A23" s="346"/>
      <c r="B23" s="236" t="s">
        <v>1265</v>
      </c>
      <c r="C23" s="242" t="s">
        <v>2778</v>
      </c>
      <c r="D23" s="236"/>
      <c r="E23" s="236" t="str">
        <f ca="1">IF(ISERROR($V23),"",OFFSET('Smelter Look-up'!$D$4,$V23-4,0)&amp;"")</f>
        <v>CHINA</v>
      </c>
      <c r="F23" s="236" t="str">
        <f ca="1">IF(ISERROR($V23),"",OFFSET('Smelter Look-up'!$E$4,$V23-4,0))</f>
        <v>CID002842</v>
      </c>
      <c r="G23" s="236" t="str">
        <f ca="1">IF(C23=$X$4,"Enter smelter details", IF(ISERROR($V23),"",OFFSET('Smelter Look-up'!$F$4,$V23-4,0)))</f>
        <v>RMI</v>
      </c>
      <c r="H23" s="237">
        <f ca="1">IF(ISERROR($V23),"",OFFSET('Smelter Look-up'!$G$4,$V23-4,0))</f>
        <v>0</v>
      </c>
      <c r="I23" s="238" t="str">
        <f ca="1">IF(ISERROR($V23),"",OFFSET('Smelter Look-up'!$H$4,$V23-4,0))</f>
        <v>Yichun</v>
      </c>
      <c r="J23" s="238" t="str">
        <f ca="1">IF(ISERROR($V23),"",OFFSET('Smelter Look-up'!$I$4,$V23-4,0))</f>
        <v>Jiangxi</v>
      </c>
      <c r="K23" s="240"/>
      <c r="L23" s="240"/>
      <c r="M23" s="240"/>
      <c r="N23" s="240"/>
      <c r="O23" s="240"/>
      <c r="P23" s="239"/>
      <c r="Q23" s="241"/>
      <c r="R23" s="236" t="str">
        <f ca="1">IF(ISERROR($V23),"",OFFSET('Smelter Look-up'!$C$4,$V23-4,0)&amp;"")</f>
        <v>Jiangxi Tuohong New Raw Material</v>
      </c>
      <c r="S23" s="250" t="str">
        <f t="shared" ca="1" si="0"/>
        <v>CN</v>
      </c>
      <c r="T23" s="250" t="str">
        <f ca="1">IF(B23="","",IF(ISERROR(MATCH($J23,SorP!$B$1:$B$6230,0)),"",INDIRECT("'SorP'!$A$"&amp;MATCH($J23,SorP!$B$1:$B$6230,0))))</f>
        <v>CN-36</v>
      </c>
      <c r="U23" s="280"/>
      <c r="V23" s="281">
        <f>IF(C23="",NA(),MATCH($B23&amp;$C23,'Smelter Look-up'!$J:$J,0))</f>
        <v>305</v>
      </c>
      <c r="W23" s="282"/>
      <c r="X23" s="282">
        <f t="shared" ca="1" si="1"/>
        <v>0</v>
      </c>
      <c r="Y23" s="282"/>
      <c r="Z23" s="282"/>
      <c r="AB23" s="284" t="str">
        <f t="shared" si="2"/>
        <v>TantalumJiangxi Tuohong New Raw Material</v>
      </c>
    </row>
    <row r="24" spans="1:28" s="283" customFormat="1" ht="20.25">
      <c r="A24" s="346"/>
      <c r="B24" s="236" t="s">
        <v>1265</v>
      </c>
      <c r="C24" s="242" t="s">
        <v>14310</v>
      </c>
      <c r="D24" s="236"/>
      <c r="E24" s="236" t="str">
        <f ca="1">IF(ISERROR($V24),"",OFFSET('Smelter Look-up'!$D$4,$V24-4,0)&amp;"")</f>
        <v>CHINA</v>
      </c>
      <c r="F24" s="236" t="str">
        <f ca="1">IF(ISERROR($V24),"",OFFSET('Smelter Look-up'!$E$4,$V24-4,0))</f>
        <v>CID003191</v>
      </c>
      <c r="G24" s="236" t="str">
        <f ca="1">IF(C24=$X$4,"Enter smelter details", IF(ISERROR($V24),"",OFFSET('Smelter Look-up'!$F$4,$V24-4,0)))</f>
        <v>RMI</v>
      </c>
      <c r="H24" s="237">
        <f ca="1">IF(ISERROR($V24),"",OFFSET('Smelter Look-up'!$G$4,$V24-4,0))</f>
        <v>0</v>
      </c>
      <c r="I24" s="238" t="str">
        <f ca="1">IF(ISERROR($V24),"",OFFSET('Smelter Look-up'!$H$4,$V24-4,0))</f>
        <v>Jiujiang</v>
      </c>
      <c r="J24" s="238" t="str">
        <f ca="1">IF(ISERROR($V24),"",OFFSET('Smelter Look-up'!$I$4,$V24-4,0))</f>
        <v>Jiangxi</v>
      </c>
      <c r="K24" s="240"/>
      <c r="L24" s="240"/>
      <c r="M24" s="240"/>
      <c r="N24" s="240"/>
      <c r="O24" s="240"/>
      <c r="P24" s="239"/>
      <c r="Q24" s="241"/>
      <c r="R24" s="236" t="str">
        <f ca="1">IF(ISERROR($V24),"",OFFSET('Smelter Look-up'!$C$4,$V24-4,0)&amp;"")</f>
        <v>Jiujiang Janny New Material Co., Ltd.</v>
      </c>
      <c r="S24" s="250" t="str">
        <f t="shared" ca="1" si="0"/>
        <v>CN</v>
      </c>
      <c r="T24" s="250" t="str">
        <f ca="1">IF(B24="","",IF(ISERROR(MATCH($J24,SorP!$B$1:$B$6230,0)),"",INDIRECT("'SorP'!$A$"&amp;MATCH($J24,SorP!$B$1:$B$6230,0))))</f>
        <v>CN-36</v>
      </c>
      <c r="U24" s="280"/>
      <c r="V24" s="281">
        <f>IF(C24="",NA(),MATCH($B24&amp;$C24,'Smelter Look-up'!$J:$J,0))</f>
        <v>306</v>
      </c>
      <c r="W24" s="282"/>
      <c r="X24" s="282">
        <f t="shared" ca="1" si="1"/>
        <v>0</v>
      </c>
      <c r="Y24" s="282"/>
      <c r="Z24" s="282"/>
      <c r="AB24" s="284" t="str">
        <f t="shared" si="2"/>
        <v>TantalumJiujiang Janny New Material Co., Ltd.</v>
      </c>
    </row>
    <row r="25" spans="1:28" s="283" customFormat="1" ht="20.25">
      <c r="A25" s="346"/>
      <c r="B25" s="236" t="s">
        <v>1265</v>
      </c>
      <c r="C25" s="242" t="s">
        <v>5</v>
      </c>
      <c r="D25" s="236"/>
      <c r="E25" s="236" t="str">
        <f ca="1">IF(ISERROR($V25),"",OFFSET('Smelter Look-up'!$D$4,$V25-4,0)&amp;"")</f>
        <v>CHINA</v>
      </c>
      <c r="F25" s="236" t="str">
        <f ca="1">IF(ISERROR($V25),"",OFFSET('Smelter Look-up'!$E$4,$V25-4,0))</f>
        <v>CID000914</v>
      </c>
      <c r="G25" s="236" t="str">
        <f ca="1">IF(C25=$X$4,"Enter smelter details", IF(ISERROR($V25),"",OFFSET('Smelter Look-up'!$F$4,$V25-4,0)))</f>
        <v>RMI</v>
      </c>
      <c r="H25" s="237">
        <f ca="1">IF(ISERROR($V25),"",OFFSET('Smelter Look-up'!$G$4,$V25-4,0))</f>
        <v>0</v>
      </c>
      <c r="I25" s="238" t="str">
        <f ca="1">IF(ISERROR($V25),"",OFFSET('Smelter Look-up'!$H$4,$V25-4,0))</f>
        <v>Jiujiang</v>
      </c>
      <c r="J25" s="238" t="str">
        <f ca="1">IF(ISERROR($V25),"",OFFSET('Smelter Look-up'!$I$4,$V25-4,0))</f>
        <v>Jiangxi</v>
      </c>
      <c r="K25" s="240"/>
      <c r="L25" s="240"/>
      <c r="M25" s="240"/>
      <c r="N25" s="240"/>
      <c r="O25" s="240"/>
      <c r="P25" s="239"/>
      <c r="Q25" s="241"/>
      <c r="R25" s="236" t="str">
        <f ca="1">IF(ISERROR($V25),"",OFFSET('Smelter Look-up'!$C$4,$V25-4,0)&amp;"")</f>
        <v>JiuJiang JinXin Nonferrous Metals Co., Ltd.</v>
      </c>
      <c r="S25" s="250" t="str">
        <f t="shared" ca="1" si="0"/>
        <v>CN</v>
      </c>
      <c r="T25" s="250" t="str">
        <f ca="1">IF(B25="","",IF(ISERROR(MATCH($J25,SorP!$B$1:$B$6230,0)),"",INDIRECT("'SorP'!$A$"&amp;MATCH($J25,SorP!$B$1:$B$6230,0))))</f>
        <v>CN-36</v>
      </c>
      <c r="U25" s="280"/>
      <c r="V25" s="281">
        <f>IF(C25="",NA(),MATCH($B25&amp;$C25,'Smelter Look-up'!$J:$J,0))</f>
        <v>307</v>
      </c>
      <c r="W25" s="282"/>
      <c r="X25" s="282">
        <f t="shared" ca="1" si="1"/>
        <v>0</v>
      </c>
      <c r="Y25" s="282"/>
      <c r="Z25" s="282"/>
      <c r="AB25" s="284" t="str">
        <f t="shared" si="2"/>
        <v>TantalumJiuJiang JinXin Nonferrous Metals Co., Ltd.</v>
      </c>
    </row>
    <row r="26" spans="1:28" s="283" customFormat="1" ht="20.25">
      <c r="A26" s="346"/>
      <c r="B26" s="236" t="s">
        <v>1265</v>
      </c>
      <c r="C26" s="242" t="s">
        <v>53</v>
      </c>
      <c r="D26" s="236"/>
      <c r="E26" s="236" t="str">
        <f ca="1">IF(ISERROR($V26),"",OFFSET('Smelter Look-up'!$D$4,$V26-4,0)&amp;"")</f>
        <v>CHINA</v>
      </c>
      <c r="F26" s="236" t="str">
        <f ca="1">IF(ISERROR($V26),"",OFFSET('Smelter Look-up'!$E$4,$V26-4,0))</f>
        <v>CID000917</v>
      </c>
      <c r="G26" s="236" t="str">
        <f ca="1">IF(C26=$X$4,"Enter smelter details", IF(ISERROR($V26),"",OFFSET('Smelter Look-up'!$F$4,$V26-4,0)))</f>
        <v>RMI</v>
      </c>
      <c r="H26" s="237">
        <f ca="1">IF(ISERROR($V26),"",OFFSET('Smelter Look-up'!$G$4,$V26-4,0))</f>
        <v>0</v>
      </c>
      <c r="I26" s="238" t="str">
        <f ca="1">IF(ISERROR($V26),"",OFFSET('Smelter Look-up'!$H$4,$V26-4,0))</f>
        <v>Jiujiang</v>
      </c>
      <c r="J26" s="238" t="str">
        <f ca="1">IF(ISERROR($V26),"",OFFSET('Smelter Look-up'!$I$4,$V26-4,0))</f>
        <v>Jiangxi</v>
      </c>
      <c r="K26" s="240"/>
      <c r="L26" s="240"/>
      <c r="M26" s="240"/>
      <c r="N26" s="240"/>
      <c r="O26" s="240"/>
      <c r="P26" s="239"/>
      <c r="Q26" s="241"/>
      <c r="R26" s="236" t="str">
        <f ca="1">IF(ISERROR($V26),"",OFFSET('Smelter Look-up'!$C$4,$V26-4,0)&amp;"")</f>
        <v>Jiujiang Tanbre Co., Ltd.</v>
      </c>
      <c r="S26" s="250" t="str">
        <f t="shared" ca="1" si="0"/>
        <v>CN</v>
      </c>
      <c r="T26" s="250" t="str">
        <f ca="1">IF(B26="","",IF(ISERROR(MATCH($J26,SorP!$B$1:$B$6230,0)),"",INDIRECT("'SorP'!$A$"&amp;MATCH($J26,SorP!$B$1:$B$6230,0))))</f>
        <v>CN-36</v>
      </c>
      <c r="U26" s="280"/>
      <c r="V26" s="281">
        <f>IF(C26="",NA(),MATCH($B26&amp;$C26,'Smelter Look-up'!$J:$J,0))</f>
        <v>309</v>
      </c>
      <c r="W26" s="282"/>
      <c r="X26" s="282">
        <f t="shared" ca="1" si="1"/>
        <v>0</v>
      </c>
      <c r="Y26" s="282"/>
      <c r="Z26" s="282"/>
      <c r="AB26" s="284" t="str">
        <f t="shared" si="2"/>
        <v>TantalumJiujiang Tanbre Co., Ltd.</v>
      </c>
    </row>
    <row r="27" spans="1:28" s="283" customFormat="1" ht="20.25">
      <c r="A27" s="346"/>
      <c r="B27" s="236" t="s">
        <v>1265</v>
      </c>
      <c r="C27" s="242" t="s">
        <v>2636</v>
      </c>
      <c r="D27" s="236"/>
      <c r="E27" s="236" t="str">
        <f ca="1">IF(ISERROR($V27),"",OFFSET('Smelter Look-up'!$D$4,$V27-4,0)&amp;"")</f>
        <v>CHINA</v>
      </c>
      <c r="F27" s="236" t="str">
        <f ca="1">IF(ISERROR($V27),"",OFFSET('Smelter Look-up'!$E$4,$V27-4,0))</f>
        <v>CID002506</v>
      </c>
      <c r="G27" s="236" t="str">
        <f ca="1">IF(C27=$X$4,"Enter smelter details", IF(ISERROR($V27),"",OFFSET('Smelter Look-up'!$F$4,$V27-4,0)))</f>
        <v>RMI</v>
      </c>
      <c r="H27" s="237">
        <f ca="1">IF(ISERROR($V27),"",OFFSET('Smelter Look-up'!$G$4,$V27-4,0))</f>
        <v>0</v>
      </c>
      <c r="I27" s="238" t="str">
        <f ca="1">IF(ISERROR($V27),"",OFFSET('Smelter Look-up'!$H$4,$V27-4,0))</f>
        <v>Jiujiang</v>
      </c>
      <c r="J27" s="238" t="str">
        <f ca="1">IF(ISERROR($V27),"",OFFSET('Smelter Look-up'!$I$4,$V27-4,0))</f>
        <v>Jiangxi</v>
      </c>
      <c r="K27" s="240"/>
      <c r="L27" s="240"/>
      <c r="M27" s="240"/>
      <c r="N27" s="240"/>
      <c r="O27" s="240"/>
      <c r="P27" s="239"/>
      <c r="Q27" s="241"/>
      <c r="R27" s="236" t="str">
        <f ca="1">IF(ISERROR($V27),"",OFFSET('Smelter Look-up'!$C$4,$V27-4,0)&amp;"")</f>
        <v>Jiujiang Zhongao Tantalum &amp; Niobium Co., Ltd.</v>
      </c>
      <c r="S27" s="250" t="str">
        <f t="shared" ca="1" si="0"/>
        <v>CN</v>
      </c>
      <c r="T27" s="250" t="str">
        <f ca="1">IF(B27="","",IF(ISERROR(MATCH($J27,SorP!$B$1:$B$6230,0)),"",INDIRECT("'SorP'!$A$"&amp;MATCH($J27,SorP!$B$1:$B$6230,0))))</f>
        <v>CN-36</v>
      </c>
      <c r="U27" s="280"/>
      <c r="V27" s="281">
        <f>IF(C27="",NA(),MATCH($B27&amp;$C27,'Smelter Look-up'!$J:$J,0))</f>
        <v>310</v>
      </c>
      <c r="W27" s="282"/>
      <c r="X27" s="282">
        <f t="shared" ca="1" si="1"/>
        <v>0</v>
      </c>
      <c r="Y27" s="282"/>
      <c r="Z27" s="282"/>
      <c r="AB27" s="284" t="str">
        <f t="shared" si="2"/>
        <v>TantalumJiujiang Zhongao Tantalum &amp; Niobium Co., Ltd.</v>
      </c>
    </row>
    <row r="28" spans="1:28" s="283" customFormat="1" ht="20.25">
      <c r="A28" s="346"/>
      <c r="B28" s="236" t="s">
        <v>1265</v>
      </c>
      <c r="C28" s="242" t="s">
        <v>1593</v>
      </c>
      <c r="D28" s="236"/>
      <c r="E28" s="236" t="str">
        <f ca="1">IF(ISERROR($V28),"",OFFSET('Smelter Look-up'!$D$4,$V28-4,0)&amp;"")</f>
        <v>MEXICO</v>
      </c>
      <c r="F28" s="236" t="str">
        <f ca="1">IF(ISERROR($V28),"",OFFSET('Smelter Look-up'!$E$4,$V28-4,0))</f>
        <v>CID002539</v>
      </c>
      <c r="G28" s="236" t="str">
        <f ca="1">IF(C28=$X$4,"Enter smelter details", IF(ISERROR($V28),"",OFFSET('Smelter Look-up'!$F$4,$V28-4,0)))</f>
        <v>RMI</v>
      </c>
      <c r="H28" s="237">
        <f ca="1">IF(ISERROR($V28),"",OFFSET('Smelter Look-up'!$G$4,$V28-4,0))</f>
        <v>0</v>
      </c>
      <c r="I28" s="238" t="str">
        <f ca="1">IF(ISERROR($V28),"",OFFSET('Smelter Look-up'!$H$4,$V28-4,0))</f>
        <v>Matamoros</v>
      </c>
      <c r="J28" s="238" t="str">
        <f ca="1">IF(ISERROR($V28),"",OFFSET('Smelter Look-up'!$I$4,$V28-4,0))</f>
        <v>Tamaulipas</v>
      </c>
      <c r="K28" s="240"/>
      <c r="L28" s="240"/>
      <c r="M28" s="240"/>
      <c r="N28" s="240"/>
      <c r="O28" s="240"/>
      <c r="P28" s="239"/>
      <c r="Q28" s="241"/>
      <c r="R28" s="236" t="str">
        <f ca="1">IF(ISERROR($V28),"",OFFSET('Smelter Look-up'!$C$4,$V28-4,0)&amp;"")</f>
        <v>KEMET Blue Metals</v>
      </c>
      <c r="S28" s="250" t="str">
        <f t="shared" ca="1" si="0"/>
        <v>MX</v>
      </c>
      <c r="T28" s="250" t="str">
        <f ca="1">IF(B28="","",IF(ISERROR(MATCH($J28,SorP!$B$1:$B$6230,0)),"",INDIRECT("'SorP'!$A$"&amp;MATCH($J28,SorP!$B$1:$B$6230,0))))</f>
        <v>MX-TAM</v>
      </c>
      <c r="U28" s="280"/>
      <c r="V28" s="281">
        <f>IF(C28="",NA(),MATCH($B28&amp;$C28,'Smelter Look-up'!$J:$J,0))</f>
        <v>311</v>
      </c>
      <c r="W28" s="282"/>
      <c r="X28" s="282">
        <f t="shared" ca="1" si="1"/>
        <v>0</v>
      </c>
      <c r="Y28" s="282"/>
      <c r="Z28" s="282"/>
      <c r="AB28" s="284" t="str">
        <f t="shared" si="2"/>
        <v>TantalumKEMET Blue Metals</v>
      </c>
    </row>
    <row r="29" spans="1:28" s="283" customFormat="1" ht="20.25">
      <c r="A29" s="346"/>
      <c r="B29" s="236" t="s">
        <v>1265</v>
      </c>
      <c r="C29" s="242" t="s">
        <v>1604</v>
      </c>
      <c r="D29" s="236"/>
      <c r="E29" s="236" t="str">
        <f ca="1">IF(ISERROR($V29),"",OFFSET('Smelter Look-up'!$D$4,$V29-4,0)&amp;"")</f>
        <v>UNITED STATES OF AMERICA</v>
      </c>
      <c r="F29" s="236" t="str">
        <f ca="1">IF(ISERROR($V29),"",OFFSET('Smelter Look-up'!$E$4,$V29-4,0))</f>
        <v>CID002568</v>
      </c>
      <c r="G29" s="236" t="str">
        <f ca="1">IF(C29=$X$4,"Enter smelter details", IF(ISERROR($V29),"",OFFSET('Smelter Look-up'!$F$4,$V29-4,0)))</f>
        <v>RMI</v>
      </c>
      <c r="H29" s="237">
        <f ca="1">IF(ISERROR($V29),"",OFFSET('Smelter Look-up'!$G$4,$V29-4,0))</f>
        <v>0</v>
      </c>
      <c r="I29" s="238" t="str">
        <f ca="1">IF(ISERROR($V29),"",OFFSET('Smelter Look-up'!$H$4,$V29-4,0))</f>
        <v>Mound House</v>
      </c>
      <c r="J29" s="238" t="str">
        <f ca="1">IF(ISERROR($V29),"",OFFSET('Smelter Look-up'!$I$4,$V29-4,0))</f>
        <v>Nevada</v>
      </c>
      <c r="K29" s="240"/>
      <c r="L29" s="240"/>
      <c r="M29" s="240"/>
      <c r="N29" s="240"/>
      <c r="O29" s="240"/>
      <c r="P29" s="239"/>
      <c r="Q29" s="241"/>
      <c r="R29" s="236" t="str">
        <f ca="1">IF(ISERROR($V29),"",OFFSET('Smelter Look-up'!$C$4,$V29-4,0)&amp;"")</f>
        <v>KEMET Blue Powder</v>
      </c>
      <c r="S29" s="250" t="str">
        <f t="shared" ca="1" si="0"/>
        <v>US</v>
      </c>
      <c r="T29" s="250" t="str">
        <f ca="1">IF(B29="","",IF(ISERROR(MATCH($J29,SorP!$B$1:$B$6230,0)),"",INDIRECT("'SorP'!$A$"&amp;MATCH($J29,SorP!$B$1:$B$6230,0))))</f>
        <v>US-NV</v>
      </c>
      <c r="U29" s="280"/>
      <c r="V29" s="281">
        <f>IF(C29="",NA(),MATCH($B29&amp;$C29,'Smelter Look-up'!$J:$J,0))</f>
        <v>312</v>
      </c>
      <c r="W29" s="282"/>
      <c r="X29" s="282">
        <f t="shared" ca="1" si="1"/>
        <v>0</v>
      </c>
      <c r="Y29" s="282"/>
      <c r="Z29" s="282"/>
      <c r="AB29" s="284" t="str">
        <f t="shared" si="2"/>
        <v>TantalumKEMET Blue Powder</v>
      </c>
    </row>
    <row r="30" spans="1:28" s="283" customFormat="1" ht="20.25">
      <c r="A30" s="346"/>
      <c r="B30" s="236" t="s">
        <v>1265</v>
      </c>
      <c r="C30" s="242" t="s">
        <v>54</v>
      </c>
      <c r="D30" s="236"/>
      <c r="E30" s="236" t="str">
        <f ca="1">IF(ISERROR($V30),"",OFFSET('Smelter Look-up'!$D$4,$V30-4,0)&amp;"")</f>
        <v>BRAZIL</v>
      </c>
      <c r="F30" s="236" t="str">
        <f ca="1">IF(ISERROR($V30),"",OFFSET('Smelter Look-up'!$E$4,$V30-4,0))</f>
        <v>CID001076</v>
      </c>
      <c r="G30" s="236" t="str">
        <f ca="1">IF(C30=$X$4,"Enter smelter details", IF(ISERROR($V30),"",OFFSET('Smelter Look-up'!$F$4,$V30-4,0)))</f>
        <v>RMI</v>
      </c>
      <c r="H30" s="237">
        <f ca="1">IF(ISERROR($V30),"",OFFSET('Smelter Look-up'!$G$4,$V30-4,0))</f>
        <v>0</v>
      </c>
      <c r="I30" s="238" t="str">
        <f ca="1">IF(ISERROR($V30),"",OFFSET('Smelter Look-up'!$H$4,$V30-4,0))</f>
        <v>São João del Rei</v>
      </c>
      <c r="J30" s="238" t="str">
        <f ca="1">IF(ISERROR($V30),"",OFFSET('Smelter Look-up'!$I$4,$V30-4,0))</f>
        <v>Minas Gerais</v>
      </c>
      <c r="K30" s="240"/>
      <c r="L30" s="240"/>
      <c r="M30" s="240"/>
      <c r="N30" s="240"/>
      <c r="O30" s="240"/>
      <c r="P30" s="239"/>
      <c r="Q30" s="241"/>
      <c r="R30" s="236" t="str">
        <f ca="1">IF(ISERROR($V30),"",OFFSET('Smelter Look-up'!$C$4,$V30-4,0)&amp;"")</f>
        <v>LSM Brasil S.A.</v>
      </c>
      <c r="S30" s="250" t="str">
        <f t="shared" ca="1" si="0"/>
        <v>BR</v>
      </c>
      <c r="T30" s="250" t="str">
        <f ca="1">IF(B30="","",IF(ISERROR(MATCH($J30,SorP!$B$1:$B$6230,0)),"",INDIRECT("'SorP'!$A$"&amp;MATCH($J30,SorP!$B$1:$B$6230,0))))</f>
        <v>BR-MG</v>
      </c>
      <c r="U30" s="280"/>
      <c r="V30" s="281">
        <f>IF(C30="",NA(),MATCH($B30&amp;$C30,'Smelter Look-up'!$J:$J,0))</f>
        <v>313</v>
      </c>
      <c r="W30" s="282"/>
      <c r="X30" s="282">
        <f t="shared" ca="1" si="1"/>
        <v>0</v>
      </c>
      <c r="Y30" s="282"/>
      <c r="Z30" s="282"/>
      <c r="AB30" s="284" t="str">
        <f t="shared" si="2"/>
        <v>TantalumLSM Brasil S.A.</v>
      </c>
    </row>
    <row r="31" spans="1:28" s="283" customFormat="1" ht="20.25">
      <c r="A31" s="346"/>
      <c r="B31" s="236" t="s">
        <v>1265</v>
      </c>
      <c r="C31" s="242" t="s">
        <v>2615</v>
      </c>
      <c r="D31" s="236"/>
      <c r="E31" s="236" t="str">
        <f ca="1">IF(ISERROR($V31),"",OFFSET('Smelter Look-up'!$D$4,$V31-4,0)&amp;"")</f>
        <v>INDIA</v>
      </c>
      <c r="F31" s="236" t="str">
        <f ca="1">IF(ISERROR($V31),"",OFFSET('Smelter Look-up'!$E$4,$V31-4,0))</f>
        <v>CID001163</v>
      </c>
      <c r="G31" s="236" t="str">
        <f ca="1">IF(C31=$X$4,"Enter smelter details", IF(ISERROR($V31),"",OFFSET('Smelter Look-up'!$F$4,$V31-4,0)))</f>
        <v>RMI</v>
      </c>
      <c r="H31" s="237">
        <f ca="1">IF(ISERROR($V31),"",OFFSET('Smelter Look-up'!$G$4,$V31-4,0))</f>
        <v>0</v>
      </c>
      <c r="I31" s="238" t="str">
        <f ca="1">IF(ISERROR($V31),"",OFFSET('Smelter Look-up'!$H$4,$V31-4,0))</f>
        <v>District Raigad</v>
      </c>
      <c r="J31" s="238" t="str">
        <f ca="1">IF(ISERROR($V31),"",OFFSET('Smelter Look-up'!$I$4,$V31-4,0))</f>
        <v>Maharashtra</v>
      </c>
      <c r="K31" s="240"/>
      <c r="L31" s="240"/>
      <c r="M31" s="240"/>
      <c r="N31" s="240"/>
      <c r="O31" s="240"/>
      <c r="P31" s="239"/>
      <c r="Q31" s="241"/>
      <c r="R31" s="236" t="str">
        <f ca="1">IF(ISERROR($V31),"",OFFSET('Smelter Look-up'!$C$4,$V31-4,0)&amp;"")</f>
        <v>Metallurgical Products India Pvt., Ltd.</v>
      </c>
      <c r="S31" s="250" t="str">
        <f t="shared" ca="1" si="0"/>
        <v>IN</v>
      </c>
      <c r="T31" s="250" t="str">
        <f ca="1">IF(B31="","",IF(ISERROR(MATCH($J31,SorP!$B$1:$B$6230,0)),"",INDIRECT("'SorP'!$A$"&amp;MATCH($J31,SorP!$B$1:$B$6230,0))))</f>
        <v>IN-MH</v>
      </c>
      <c r="U31" s="280"/>
      <c r="V31" s="281">
        <f>IF(C31="",NA(),MATCH($B31&amp;$C31,'Smelter Look-up'!$J:$J,0))</f>
        <v>315</v>
      </c>
      <c r="W31" s="282"/>
      <c r="X31" s="282">
        <f t="shared" ca="1" si="1"/>
        <v>0</v>
      </c>
      <c r="Y31" s="282"/>
      <c r="Z31" s="282"/>
      <c r="AB31" s="284" t="str">
        <f t="shared" si="2"/>
        <v>TantalumMetallurgical Products India Pvt., Ltd.</v>
      </c>
    </row>
    <row r="32" spans="1:28" s="283" customFormat="1" ht="20.25">
      <c r="A32" s="346"/>
      <c r="B32" s="236" t="s">
        <v>1265</v>
      </c>
      <c r="C32" s="242" t="s">
        <v>13598</v>
      </c>
      <c r="D32" s="236"/>
      <c r="E32" s="236" t="str">
        <f ca="1">IF(ISERROR($V32),"",OFFSET('Smelter Look-up'!$D$4,$V32-4,0)&amp;"")</f>
        <v>BRAZIL</v>
      </c>
      <c r="F32" s="236" t="str">
        <f ca="1">IF(ISERROR($V32),"",OFFSET('Smelter Look-up'!$E$4,$V32-4,0))</f>
        <v>CID001175</v>
      </c>
      <c r="G32" s="236" t="str">
        <f ca="1">IF(C32=$X$4,"Enter smelter details", IF(ISERROR($V32),"",OFFSET('Smelter Look-up'!$F$4,$V32-4,0)))</f>
        <v>RMI</v>
      </c>
      <c r="H32" s="237">
        <f ca="1">IF(ISERROR($V32),"",OFFSET('Smelter Look-up'!$G$4,$V32-4,0))</f>
        <v>0</v>
      </c>
      <c r="I32" s="238" t="str">
        <f ca="1">IF(ISERROR($V32),"",OFFSET('Smelter Look-up'!$H$4,$V32-4,0))</f>
        <v>Presidente Figueiredo</v>
      </c>
      <c r="J32" s="238" t="str">
        <f ca="1">IF(ISERROR($V32),"",OFFSET('Smelter Look-up'!$I$4,$V32-4,0))</f>
        <v>Amazonas</v>
      </c>
      <c r="K32" s="240"/>
      <c r="L32" s="240"/>
      <c r="M32" s="240"/>
      <c r="N32" s="240"/>
      <c r="O32" s="240"/>
      <c r="P32" s="239"/>
      <c r="Q32" s="241"/>
      <c r="R32" s="236" t="str">
        <f ca="1">IF(ISERROR($V32),"",OFFSET('Smelter Look-up'!$C$4,$V32-4,0)&amp;"")</f>
        <v>Mineracao Taboca S.A.</v>
      </c>
      <c r="S32" s="250" t="str">
        <f t="shared" ca="1" si="0"/>
        <v>BR</v>
      </c>
      <c r="T32" s="250" t="str">
        <f ca="1">IF(B32="","",IF(ISERROR(MATCH($J32,SorP!$B$1:$B$6230,0)),"",INDIRECT("'SorP'!$A$"&amp;MATCH($J32,SorP!$B$1:$B$6230,0))))</f>
        <v>BR-AM</v>
      </c>
      <c r="U32" s="280"/>
      <c r="V32" s="281">
        <f>IF(C32="",NA(),MATCH($B32&amp;$C32,'Smelter Look-up'!$J:$J,0))</f>
        <v>316</v>
      </c>
      <c r="W32" s="282"/>
      <c r="X32" s="282">
        <f t="shared" ca="1" si="1"/>
        <v>0</v>
      </c>
      <c r="Y32" s="282"/>
      <c r="Z32" s="282"/>
      <c r="AB32" s="284" t="str">
        <f t="shared" si="2"/>
        <v>TantalumMineracao Taboca S.A.</v>
      </c>
    </row>
    <row r="33" spans="1:28" s="283" customFormat="1" ht="20.25">
      <c r="A33" s="346"/>
      <c r="B33" s="236" t="s">
        <v>1265</v>
      </c>
      <c r="C33" s="242" t="s">
        <v>1371</v>
      </c>
      <c r="D33" s="236"/>
      <c r="E33" s="236" t="str">
        <f ca="1">IF(ISERROR($V33),"",OFFSET('Smelter Look-up'!$D$4,$V33-4,0)&amp;"")</f>
        <v>JAPAN</v>
      </c>
      <c r="F33" s="236" t="str">
        <f ca="1">IF(ISERROR($V33),"",OFFSET('Smelter Look-up'!$E$4,$V33-4,0))</f>
        <v>CID001192</v>
      </c>
      <c r="G33" s="236" t="str">
        <f ca="1">IF(C33=$X$4,"Enter smelter details", IF(ISERROR($V33),"",OFFSET('Smelter Look-up'!$F$4,$V33-4,0)))</f>
        <v>RMI</v>
      </c>
      <c r="H33" s="237">
        <f ca="1">IF(ISERROR($V33),"",OFFSET('Smelter Look-up'!$G$4,$V33-4,0))</f>
        <v>0</v>
      </c>
      <c r="I33" s="238" t="str">
        <f ca="1">IF(ISERROR($V33),"",OFFSET('Smelter Look-up'!$H$4,$V33-4,0))</f>
        <v>Omuta</v>
      </c>
      <c r="J33" s="238" t="str">
        <f ca="1">IF(ISERROR($V33),"",OFFSET('Smelter Look-up'!$I$4,$V33-4,0))</f>
        <v>Fukuoka</v>
      </c>
      <c r="K33" s="240"/>
      <c r="L33" s="240"/>
      <c r="M33" s="240"/>
      <c r="N33" s="240"/>
      <c r="O33" s="240"/>
      <c r="P33" s="239"/>
      <c r="Q33" s="241"/>
      <c r="R33" s="236" t="str">
        <f ca="1">IF(ISERROR($V33),"",OFFSET('Smelter Look-up'!$C$4,$V33-4,0)&amp;"")</f>
        <v>Mitsui Mining and Smelting Co., Ltd.</v>
      </c>
      <c r="S33" s="250" t="str">
        <f t="shared" ca="1" si="0"/>
        <v>JP</v>
      </c>
      <c r="T33" s="250" t="str">
        <f ca="1">IF(B33="","",IF(ISERROR(MATCH($J33,SorP!$B$1:$B$6230,0)),"",INDIRECT("'SorP'!$A$"&amp;MATCH($J33,SorP!$B$1:$B$6230,0))))</f>
        <v>JP-40</v>
      </c>
      <c r="U33" s="280"/>
      <c r="V33" s="281">
        <f>IF(C33="",NA(),MATCH($B33&amp;$C33,'Smelter Look-up'!$J:$J,0))</f>
        <v>320</v>
      </c>
      <c r="W33" s="282"/>
      <c r="X33" s="282">
        <f t="shared" ca="1" si="1"/>
        <v>0</v>
      </c>
      <c r="Y33" s="282"/>
      <c r="Z33" s="282"/>
      <c r="AB33" s="284" t="str">
        <f t="shared" si="2"/>
        <v>TantalumMitsui Mining and Smelting Co., Ltd.</v>
      </c>
    </row>
    <row r="34" spans="1:28" s="283" customFormat="1" ht="20.25">
      <c r="A34" s="346"/>
      <c r="B34" s="236" t="s">
        <v>1265</v>
      </c>
      <c r="C34" s="242" t="s">
        <v>1159</v>
      </c>
      <c r="D34" s="236"/>
      <c r="E34" s="236" t="str">
        <f ca="1">IF(ISERROR($V34),"",OFFSET('Smelter Look-up'!$D$4,$V34-4,0)&amp;"")</f>
        <v>CHINA</v>
      </c>
      <c r="F34" s="236" t="str">
        <f ca="1">IF(ISERROR($V34),"",OFFSET('Smelter Look-up'!$E$4,$V34-4,0))</f>
        <v>CID001277</v>
      </c>
      <c r="G34" s="236" t="str">
        <f ca="1">IF(C34=$X$4,"Enter smelter details", IF(ISERROR($V34),"",OFFSET('Smelter Look-up'!$F$4,$V34-4,0)))</f>
        <v>RMI</v>
      </c>
      <c r="H34" s="237">
        <f ca="1">IF(ISERROR($V34),"",OFFSET('Smelter Look-up'!$G$4,$V34-4,0))</f>
        <v>0</v>
      </c>
      <c r="I34" s="238" t="str">
        <f ca="1">IF(ISERROR($V34),"",OFFSET('Smelter Look-up'!$H$4,$V34-4,0))</f>
        <v>Shizuishan City</v>
      </c>
      <c r="J34" s="238" t="str">
        <f ca="1">IF(ISERROR($V34),"",OFFSET('Smelter Look-up'!$I$4,$V34-4,0))</f>
        <v>Ningxia</v>
      </c>
      <c r="K34" s="240"/>
      <c r="L34" s="240"/>
      <c r="M34" s="240"/>
      <c r="N34" s="240"/>
      <c r="O34" s="240"/>
      <c r="P34" s="239"/>
      <c r="Q34" s="241"/>
      <c r="R34" s="236" t="str">
        <f ca="1">IF(ISERROR($V34),"",OFFSET('Smelter Look-up'!$C$4,$V34-4,0)&amp;"")</f>
        <v>Ningxia Orient Tantalum Industry Co., Ltd.</v>
      </c>
      <c r="S34" s="250" t="str">
        <f t="shared" ca="1" si="0"/>
        <v>CN</v>
      </c>
      <c r="T34" s="250" t="str">
        <f ca="1">IF(B34="","",IF(ISERROR(MATCH($J34,SorP!$B$1:$B$6230,0)),"",INDIRECT("'SorP'!$A$"&amp;MATCH($J34,SorP!$B$1:$B$6230,0))))</f>
        <v>CN-64</v>
      </c>
      <c r="U34" s="280"/>
      <c r="V34" s="281">
        <f>IF(C34="",NA(),MATCH($B34&amp;$C34,'Smelter Look-up'!$J:$J,0))</f>
        <v>323</v>
      </c>
      <c r="W34" s="282"/>
      <c r="X34" s="282">
        <f t="shared" ca="1" si="1"/>
        <v>0</v>
      </c>
      <c r="Y34" s="282"/>
      <c r="Z34" s="282"/>
      <c r="AB34" s="284" t="str">
        <f t="shared" si="2"/>
        <v>TantalumNingxia Orient Tantalum Industry Co., Ltd.</v>
      </c>
    </row>
    <row r="35" spans="1:28" s="283" customFormat="1" ht="20.25">
      <c r="A35" s="346"/>
      <c r="B35" s="236" t="s">
        <v>1265</v>
      </c>
      <c r="C35" s="242" t="s">
        <v>3285</v>
      </c>
      <c r="D35" s="236"/>
      <c r="E35" s="236" t="str">
        <f ca="1">IF(ISERROR($V35),"",OFFSET('Smelter Look-up'!$D$4,$V35-4,0)&amp;"")</f>
        <v>ESTONIA</v>
      </c>
      <c r="F35" s="236" t="str">
        <f ca="1">IF(ISERROR($V35),"",OFFSET('Smelter Look-up'!$E$4,$V35-4,0))</f>
        <v>CID001200</v>
      </c>
      <c r="G35" s="236" t="str">
        <f ca="1">IF(C35=$X$4,"Enter smelter details", IF(ISERROR($V35),"",OFFSET('Smelter Look-up'!$F$4,$V35-4,0)))</f>
        <v>RMI</v>
      </c>
      <c r="H35" s="237">
        <f ca="1">IF(ISERROR($V35),"",OFFSET('Smelter Look-up'!$G$4,$V35-4,0))</f>
        <v>0</v>
      </c>
      <c r="I35" s="238" t="str">
        <f ca="1">IF(ISERROR($V35),"",OFFSET('Smelter Look-up'!$H$4,$V35-4,0))</f>
        <v>Sillamäe</v>
      </c>
      <c r="J35" s="238" t="str">
        <f ca="1">IF(ISERROR($V35),"",OFFSET('Smelter Look-up'!$I$4,$V35-4,0))</f>
        <v>Ida-Virumaa</v>
      </c>
      <c r="K35" s="240"/>
      <c r="L35" s="240"/>
      <c r="M35" s="240"/>
      <c r="N35" s="240"/>
      <c r="O35" s="240"/>
      <c r="P35" s="239"/>
      <c r="Q35" s="241"/>
      <c r="R35" s="236" t="str">
        <f ca="1">IF(ISERROR($V35),"",OFFSET('Smelter Look-up'!$C$4,$V35-4,0)&amp;"")</f>
        <v>NPM Silmet AS</v>
      </c>
      <c r="S35" s="250" t="str">
        <f t="shared" ca="1" si="0"/>
        <v>EE</v>
      </c>
      <c r="T35" s="250" t="str">
        <f ca="1">IF(B35="","",IF(ISERROR(MATCH($J35,SorP!$B$1:$B$6230,0)),"",INDIRECT("'SorP'!$A$"&amp;MATCH($J35,SorP!$B$1:$B$6230,0))))</f>
        <v>EE-44</v>
      </c>
      <c r="U35" s="280"/>
      <c r="V35" s="281">
        <f>IF(C35="",NA(),MATCH($B35&amp;$C35,'Smelter Look-up'!$J:$J,0))</f>
        <v>324</v>
      </c>
      <c r="W35" s="282"/>
      <c r="X35" s="282">
        <f t="shared" ca="1" si="1"/>
        <v>0</v>
      </c>
      <c r="Y35" s="282"/>
      <c r="Z35" s="282"/>
      <c r="AB35" s="284" t="str">
        <f t="shared" si="2"/>
        <v>TantalumNPM Silmet AS</v>
      </c>
    </row>
    <row r="36" spans="1:28" s="283" customFormat="1" ht="20.25">
      <c r="A36" s="346"/>
      <c r="B36" s="236" t="s">
        <v>1265</v>
      </c>
      <c r="C36" s="242" t="s">
        <v>3059</v>
      </c>
      <c r="D36" s="236"/>
      <c r="E36" s="236" t="str">
        <f ca="1">IF(ISERROR($V36),"",OFFSET('Smelter Look-up'!$D$4,$V36-4,0)&amp;"")</f>
        <v>MACEDONIA, THE FORMER YUGOSLAV REPUBLIC OF</v>
      </c>
      <c r="F36" s="236" t="str">
        <f ca="1">IF(ISERROR($V36),"",OFFSET('Smelter Look-up'!$E$4,$V36-4,0))</f>
        <v>CID002847</v>
      </c>
      <c r="G36" s="236" t="str">
        <f ca="1">IF(C36=$X$4,"Enter smelter details", IF(ISERROR($V36),"",OFFSET('Smelter Look-up'!$F$4,$V36-4,0)))</f>
        <v>RMI</v>
      </c>
      <c r="H36" s="237">
        <f ca="1">IF(ISERROR($V36),"",OFFSET('Smelter Look-up'!$G$4,$V36-4,0))</f>
        <v>0</v>
      </c>
      <c r="I36" s="238" t="str">
        <f ca="1">IF(ISERROR($V36),"",OFFSET('Smelter Look-up'!$H$4,$V36-4,0))</f>
        <v>Skopje</v>
      </c>
      <c r="J36" s="238" t="str">
        <f ca="1">IF(ISERROR($V36),"",OFFSET('Smelter Look-up'!$I$4,$V36-4,0))</f>
        <v>Skopje</v>
      </c>
      <c r="K36" s="240"/>
      <c r="L36" s="240"/>
      <c r="M36" s="240"/>
      <c r="N36" s="240"/>
      <c r="O36" s="240"/>
      <c r="P36" s="239"/>
      <c r="Q36" s="241"/>
      <c r="R36" s="236" t="str">
        <f ca="1">IF(ISERROR($V36),"",OFFSET('Smelter Look-up'!$C$4,$V36-4,0)&amp;"")</f>
        <v>Power Resources Ltd.</v>
      </c>
      <c r="S36" s="250" t="str">
        <f t="shared" ca="1" si="0"/>
        <v>MK</v>
      </c>
      <c r="T36" s="250" t="str">
        <f ca="1">IF(B36="","",IF(ISERROR(MATCH($J36,SorP!$B$1:$B$6230,0)),"",INDIRECT("'SorP'!$A$"&amp;MATCH($J36,SorP!$B$1:$B$6230,0))))</f>
        <v>MK-85</v>
      </c>
      <c r="U36" s="280"/>
      <c r="V36" s="281">
        <f>IF(C36="",NA(),MATCH($B36&amp;$C36,'Smelter Look-up'!$J:$J,0))</f>
        <v>325</v>
      </c>
      <c r="W36" s="282"/>
      <c r="X36" s="282">
        <f t="shared" ca="1" si="1"/>
        <v>0</v>
      </c>
      <c r="Y36" s="282"/>
      <c r="Z36" s="282"/>
      <c r="AB36" s="284" t="str">
        <f t="shared" si="2"/>
        <v>TantalumPower Resources Ltd.</v>
      </c>
    </row>
    <row r="37" spans="1:28" s="283" customFormat="1" ht="20.25">
      <c r="A37" s="346"/>
      <c r="B37" s="236" t="s">
        <v>1265</v>
      </c>
      <c r="C37" s="242" t="s">
        <v>942</v>
      </c>
      <c r="D37" s="236"/>
      <c r="E37" s="236" t="str">
        <f ca="1">IF(ISERROR($V37),"",OFFSET('Smelter Look-up'!$D$4,$V37-4,0)&amp;"")</f>
        <v>UNITED STATES OF AMERICA</v>
      </c>
      <c r="F37" s="236" t="str">
        <f ca="1">IF(ISERROR($V37),"",OFFSET('Smelter Look-up'!$E$4,$V37-4,0))</f>
        <v>CID001508</v>
      </c>
      <c r="G37" s="236" t="str">
        <f ca="1">IF(C37=$X$4,"Enter smelter details", IF(ISERROR($V37),"",OFFSET('Smelter Look-up'!$F$4,$V37-4,0)))</f>
        <v>RMI</v>
      </c>
      <c r="H37" s="237">
        <f ca="1">IF(ISERROR($V37),"",OFFSET('Smelter Look-up'!$G$4,$V37-4,0))</f>
        <v>0</v>
      </c>
      <c r="I37" s="238" t="str">
        <f ca="1">IF(ISERROR($V37),"",OFFSET('Smelter Look-up'!$H$4,$V37-4,0))</f>
        <v>Fremont</v>
      </c>
      <c r="J37" s="238" t="str">
        <f ca="1">IF(ISERROR($V37),"",OFFSET('Smelter Look-up'!$I$4,$V37-4,0))</f>
        <v>California</v>
      </c>
      <c r="K37" s="240"/>
      <c r="L37" s="240"/>
      <c r="M37" s="240"/>
      <c r="N37" s="240"/>
      <c r="O37" s="240"/>
      <c r="P37" s="239"/>
      <c r="Q37" s="241"/>
      <c r="R37" s="236" t="str">
        <f ca="1">IF(ISERROR($V37),"",OFFSET('Smelter Look-up'!$C$4,$V37-4,0)&amp;"")</f>
        <v>QuantumClean</v>
      </c>
      <c r="S37" s="250" t="str">
        <f t="shared" ca="1" si="0"/>
        <v>US</v>
      </c>
      <c r="T37" s="250" t="str">
        <f ca="1">IF(B37="","",IF(ISERROR(MATCH($J37,SorP!$B$1:$B$6230,0)),"",INDIRECT("'SorP'!$A$"&amp;MATCH($J37,SorP!$B$1:$B$6230,0))))</f>
        <v>US-CA</v>
      </c>
      <c r="U37" s="280"/>
      <c r="V37" s="281">
        <f>IF(C37="",NA(),MATCH($B37&amp;$C37,'Smelter Look-up'!$J:$J,0))</f>
        <v>326</v>
      </c>
      <c r="W37" s="282"/>
      <c r="X37" s="282">
        <f t="shared" ca="1" si="1"/>
        <v>0</v>
      </c>
      <c r="Y37" s="282"/>
      <c r="Z37" s="282"/>
      <c r="AB37" s="284" t="str">
        <f t="shared" si="2"/>
        <v>TantalumQuantumClean</v>
      </c>
    </row>
    <row r="38" spans="1:28" s="283" customFormat="1" ht="20.25">
      <c r="A38" s="346"/>
      <c r="B38" s="236" t="s">
        <v>1265</v>
      </c>
      <c r="C38" s="242" t="s">
        <v>13602</v>
      </c>
      <c r="D38" s="236"/>
      <c r="E38" s="236" t="str">
        <f ca="1">IF(ISERROR($V38),"",OFFSET('Smelter Look-up'!$D$4,$V38-4,0)&amp;"")</f>
        <v>BRAZIL</v>
      </c>
      <c r="F38" s="236" t="str">
        <f ca="1">IF(ISERROR($V38),"",OFFSET('Smelter Look-up'!$E$4,$V38-4,0))</f>
        <v>CID002707</v>
      </c>
      <c r="G38" s="236" t="str">
        <f ca="1">IF(C38=$X$4,"Enter smelter details", IF(ISERROR($V38),"",OFFSET('Smelter Look-up'!$F$4,$V38-4,0)))</f>
        <v>RMI</v>
      </c>
      <c r="H38" s="237">
        <f ca="1">IF(ISERROR($V38),"",OFFSET('Smelter Look-up'!$G$4,$V38-4,0))</f>
        <v>0</v>
      </c>
      <c r="I38" s="238" t="str">
        <f ca="1">IF(ISERROR($V38),"",OFFSET('Smelter Look-up'!$H$4,$V38-4,0))</f>
        <v>São João del Rei</v>
      </c>
      <c r="J38" s="238" t="str">
        <f ca="1">IF(ISERROR($V38),"",OFFSET('Smelter Look-up'!$I$4,$V38-4,0))</f>
        <v>Minas gerais</v>
      </c>
      <c r="K38" s="240"/>
      <c r="L38" s="240"/>
      <c r="M38" s="240"/>
      <c r="N38" s="240"/>
      <c r="O38" s="240"/>
      <c r="P38" s="239"/>
      <c r="Q38" s="241"/>
      <c r="R38" s="236" t="str">
        <f ca="1">IF(ISERROR($V38),"",OFFSET('Smelter Look-up'!$C$4,$V38-4,0)&amp;"")</f>
        <v>Resind Industria e Comercio Ltda.</v>
      </c>
      <c r="S38" s="250" t="str">
        <f t="shared" ca="1" si="0"/>
        <v>BR</v>
      </c>
      <c r="T38" s="250" t="str">
        <f ca="1">IF(B38="","",IF(ISERROR(MATCH($J38,SorP!$B$1:$B$6230,0)),"",INDIRECT("'SorP'!$A$"&amp;MATCH($J38,SorP!$B$1:$B$6230,0))))</f>
        <v>BR-MG</v>
      </c>
      <c r="U38" s="280"/>
      <c r="V38" s="281">
        <f>IF(C38="",NA(),MATCH($B38&amp;$C38,'Smelter Look-up'!$J:$J,0))</f>
        <v>328</v>
      </c>
      <c r="W38" s="282"/>
      <c r="X38" s="282">
        <f t="shared" ca="1" si="1"/>
        <v>0</v>
      </c>
      <c r="Y38" s="282"/>
      <c r="Z38" s="282"/>
      <c r="AB38" s="284" t="str">
        <f t="shared" si="2"/>
        <v>TantalumResind Industria e Comercio Ltda.</v>
      </c>
    </row>
    <row r="39" spans="1:28" s="283" customFormat="1" ht="25.5">
      <c r="A39" s="346"/>
      <c r="B39" s="236" t="s">
        <v>1265</v>
      </c>
      <c r="C39" s="242" t="s">
        <v>14313</v>
      </c>
      <c r="D39" s="236"/>
      <c r="E39" s="236" t="str">
        <f ca="1">IF(ISERROR($V39),"",OFFSET('Smelter Look-up'!$D$4,$V39-4,0)&amp;"")</f>
        <v>CHINA</v>
      </c>
      <c r="F39" s="236" t="str">
        <f ca="1">IF(ISERROR($V39),"",OFFSET('Smelter Look-up'!$E$4,$V39-4,0))</f>
        <v>CID001522</v>
      </c>
      <c r="G39" s="236" t="str">
        <f ca="1">IF(C39=$X$4,"Enter smelter details", IF(ISERROR($V39),"",OFFSET('Smelter Look-up'!$F$4,$V39-4,0)))</f>
        <v>RMI</v>
      </c>
      <c r="H39" s="237">
        <f ca="1">IF(ISERROR($V39),"",OFFSET('Smelter Look-up'!$G$4,$V39-4,0))</f>
        <v>0</v>
      </c>
      <c r="I39" s="238" t="str">
        <f ca="1">IF(ISERROR($V39),"",OFFSET('Smelter Look-up'!$H$4,$V39-4,0))</f>
        <v>Zhuzhou</v>
      </c>
      <c r="J39" s="238" t="str">
        <f ca="1">IF(ISERROR($V39),"",OFFSET('Smelter Look-up'!$I$4,$V39-4,0))</f>
        <v>Hunan</v>
      </c>
      <c r="K39" s="240"/>
      <c r="L39" s="240"/>
      <c r="M39" s="240"/>
      <c r="N39" s="240"/>
      <c r="O39" s="240"/>
      <c r="P39" s="239"/>
      <c r="Q39" s="241"/>
      <c r="R39" s="236" t="str">
        <f ca="1">IF(ISERROR($V39),"",OFFSET('Smelter Look-up'!$C$4,$V39-4,0)&amp;"")</f>
        <v>RFH Tantalum Smeltery Co., Ltd./Yanling Jincheng Tantalum &amp; Niobium Co., Ltd.</v>
      </c>
      <c r="S39" s="250" t="str">
        <f t="shared" ca="1" si="0"/>
        <v>CN</v>
      </c>
      <c r="T39" s="250" t="str">
        <f ca="1">IF(B39="","",IF(ISERROR(MATCH($J39,SorP!$B$1:$B$6230,0)),"",INDIRECT("'SorP'!$A$"&amp;MATCH($J39,SorP!$B$1:$B$6230,0))))</f>
        <v>CN-43</v>
      </c>
      <c r="U39" s="280"/>
      <c r="V39" s="281">
        <f>IF(C39="",NA(),MATCH($B39&amp;$C39,'Smelter Look-up'!$J:$J,0))</f>
        <v>331</v>
      </c>
      <c r="W39" s="282"/>
      <c r="X39" s="282">
        <f t="shared" ca="1" si="1"/>
        <v>0</v>
      </c>
      <c r="Y39" s="282"/>
      <c r="Z39" s="282"/>
      <c r="AB39" s="284" t="str">
        <f t="shared" si="2"/>
        <v>TantalumRFH Tantalum Smeltery Co., Ltd./Yanling Jincheng Tantalum &amp; Niobium Co., Ltd.</v>
      </c>
    </row>
    <row r="40" spans="1:28" s="283" customFormat="1" ht="20.25">
      <c r="A40" s="346"/>
      <c r="B40" s="236" t="s">
        <v>1265</v>
      </c>
      <c r="C40" s="242" t="s">
        <v>1527</v>
      </c>
      <c r="D40" s="236"/>
      <c r="E40" s="236" t="str">
        <f ca="1">IF(ISERROR($V40),"",OFFSET('Smelter Look-up'!$D$4,$V40-4,0)&amp;"")</f>
        <v>RUSSIAN FEDERATION</v>
      </c>
      <c r="F40" s="236" t="str">
        <f ca="1">IF(ISERROR($V40),"",OFFSET('Smelter Look-up'!$E$4,$V40-4,0))</f>
        <v>CID001769</v>
      </c>
      <c r="G40" s="236" t="str">
        <f ca="1">IF(C40=$X$4,"Enter smelter details", IF(ISERROR($V40),"",OFFSET('Smelter Look-up'!$F$4,$V40-4,0)))</f>
        <v>RMI</v>
      </c>
      <c r="H40" s="237">
        <f ca="1">IF(ISERROR($V40),"",OFFSET('Smelter Look-up'!$G$4,$V40-4,0))</f>
        <v>0</v>
      </c>
      <c r="I40" s="238" t="str">
        <f ca="1">IF(ISERROR($V40),"",OFFSET('Smelter Look-up'!$H$4,$V40-4,0))</f>
        <v>Solikamsk</v>
      </c>
      <c r="J40" s="238" t="str">
        <f ca="1">IF(ISERROR($V40),"",OFFSET('Smelter Look-up'!$I$4,$V40-4,0))</f>
        <v>Permskiy kray</v>
      </c>
      <c r="K40" s="240"/>
      <c r="L40" s="240"/>
      <c r="M40" s="240"/>
      <c r="N40" s="240"/>
      <c r="O40" s="240"/>
      <c r="P40" s="239"/>
      <c r="Q40" s="241"/>
      <c r="R40" s="236" t="str">
        <f ca="1">IF(ISERROR($V40),"",OFFSET('Smelter Look-up'!$C$4,$V40-4,0)&amp;"")</f>
        <v>Solikamsk Magnesium Works OAO</v>
      </c>
      <c r="S40" s="250" t="str">
        <f t="shared" ca="1" si="0"/>
        <v>RU</v>
      </c>
      <c r="T40" s="250" t="str">
        <f ca="1">IF(B40="","",IF(ISERROR(MATCH($J40,SorP!$B$1:$B$6230,0)),"",INDIRECT("'SorP'!$A$"&amp;MATCH($J40,SorP!$B$1:$B$6230,0))))</f>
        <v>RU-PER</v>
      </c>
      <c r="U40" s="280"/>
      <c r="V40" s="281">
        <f>IF(C40="",NA(),MATCH($B40&amp;$C40,'Smelter Look-up'!$J:$J,0))</f>
        <v>334</v>
      </c>
      <c r="W40" s="282"/>
      <c r="X40" s="282">
        <f t="shared" ca="1" si="1"/>
        <v>0</v>
      </c>
      <c r="Y40" s="282"/>
      <c r="Z40" s="282"/>
      <c r="AB40" s="284" t="str">
        <f t="shared" si="2"/>
        <v>TantalumSolikamsk Magnesium Works OAO</v>
      </c>
    </row>
    <row r="41" spans="1:28" s="283" customFormat="1" ht="20.25">
      <c r="A41" s="346"/>
      <c r="B41" s="236" t="s">
        <v>1265</v>
      </c>
      <c r="C41" s="242" t="s">
        <v>3169</v>
      </c>
      <c r="D41" s="236"/>
      <c r="E41" s="236" t="str">
        <f ca="1">IF(ISERROR($V41),"",OFFSET('Smelter Look-up'!$D$4,$V41-4,0)&amp;"")</f>
        <v>JAPAN</v>
      </c>
      <c r="F41" s="236" t="str">
        <f ca="1">IF(ISERROR($V41),"",OFFSET('Smelter Look-up'!$E$4,$V41-4,0))</f>
        <v>CID001869</v>
      </c>
      <c r="G41" s="236" t="str">
        <f ca="1">IF(C41=$X$4,"Enter smelter details", IF(ISERROR($V41),"",OFFSET('Smelter Look-up'!$F$4,$V41-4,0)))</f>
        <v>RMI</v>
      </c>
      <c r="H41" s="237">
        <f ca="1">IF(ISERROR($V41),"",OFFSET('Smelter Look-up'!$G$4,$V41-4,0))</f>
        <v>0</v>
      </c>
      <c r="I41" s="238" t="str">
        <f ca="1">IF(ISERROR($V41),"",OFFSET('Smelter Look-up'!$H$4,$V41-4,0))</f>
        <v>Harima</v>
      </c>
      <c r="J41" s="238" t="str">
        <f ca="1">IF(ISERROR($V41),"",OFFSET('Smelter Look-up'!$I$4,$V41-4,0))</f>
        <v>Hyogo</v>
      </c>
      <c r="K41" s="240"/>
      <c r="L41" s="240"/>
      <c r="M41" s="240"/>
      <c r="N41" s="240"/>
      <c r="O41" s="240"/>
      <c r="P41" s="239"/>
      <c r="Q41" s="241"/>
      <c r="R41" s="236" t="str">
        <f ca="1">IF(ISERROR($V41),"",OFFSET('Smelter Look-up'!$C$4,$V41-4,0)&amp;"")</f>
        <v>Taki Chemical Co., Ltd.</v>
      </c>
      <c r="S41" s="250" t="str">
        <f t="shared" ca="1" si="0"/>
        <v>JP</v>
      </c>
      <c r="T41" s="250" t="str">
        <f ca="1">IF(B41="","",IF(ISERROR(MATCH($J41,SorP!$B$1:$B$6230,0)),"",INDIRECT("'SorP'!$A$"&amp;MATCH($J41,SorP!$B$1:$B$6230,0))))</f>
        <v>JP-28</v>
      </c>
      <c r="U41" s="280"/>
      <c r="V41" s="281">
        <f>IF(C41="",NA(),MATCH($B41&amp;$C41,'Smelter Look-up'!$J:$J,0))</f>
        <v>336</v>
      </c>
      <c r="W41" s="282"/>
      <c r="X41" s="282">
        <f t="shared" ca="1" si="1"/>
        <v>0</v>
      </c>
      <c r="Y41" s="282"/>
      <c r="Z41" s="282"/>
      <c r="AB41" s="284" t="str">
        <f t="shared" si="2"/>
        <v>TantalumTaki Chemical Co., Ltd.</v>
      </c>
    </row>
    <row r="42" spans="1:28" s="283" customFormat="1" ht="20.25">
      <c r="A42" s="346"/>
      <c r="B42" s="236" t="s">
        <v>1265</v>
      </c>
      <c r="C42" s="242" t="s">
        <v>2028</v>
      </c>
      <c r="D42" s="236"/>
      <c r="E42" s="236" t="str">
        <f ca="1">IF(ISERROR($V42),"",OFFSET('Smelter Look-up'!$D$4,$V42-4,0)&amp;"")</f>
        <v>UNITED STATES OF AMERICA</v>
      </c>
      <c r="F42" s="236" t="str">
        <f ca="1">IF(ISERROR($V42),"",OFFSET('Smelter Look-up'!$E$4,$V42-4,0))</f>
        <v>CID001891</v>
      </c>
      <c r="G42" s="236" t="str">
        <f ca="1">IF(C42=$X$4,"Enter smelter details", IF(ISERROR($V42),"",OFFSET('Smelter Look-up'!$F$4,$V42-4,0)))</f>
        <v>RMI</v>
      </c>
      <c r="H42" s="237">
        <f ca="1">IF(ISERROR($V42),"",OFFSET('Smelter Look-up'!$G$4,$V42-4,0))</f>
        <v>0</v>
      </c>
      <c r="I42" s="238" t="str">
        <f ca="1">IF(ISERROR($V42),"",OFFSET('Smelter Look-up'!$H$4,$V42-4,0))</f>
        <v>Croydon</v>
      </c>
      <c r="J42" s="238" t="str">
        <f ca="1">IF(ISERROR($V42),"",OFFSET('Smelter Look-up'!$I$4,$V42-4,0))</f>
        <v>Pennsylvania</v>
      </c>
      <c r="K42" s="240"/>
      <c r="L42" s="240"/>
      <c r="M42" s="240"/>
      <c r="N42" s="240"/>
      <c r="O42" s="240"/>
      <c r="P42" s="239"/>
      <c r="Q42" s="241"/>
      <c r="R42" s="236" t="str">
        <f ca="1">IF(ISERROR($V42),"",OFFSET('Smelter Look-up'!$C$4,$V42-4,0)&amp;"")</f>
        <v>Telex Metals</v>
      </c>
      <c r="S42" s="250" t="str">
        <f t="shared" ca="1" si="0"/>
        <v>US</v>
      </c>
      <c r="T42" s="250" t="str">
        <f ca="1">IF(B42="","",IF(ISERROR(MATCH($J42,SorP!$B$1:$B$6230,0)),"",INDIRECT("'SorP'!$A$"&amp;MATCH($J42,SorP!$B$1:$B$6230,0))))</f>
        <v>US-PA</v>
      </c>
      <c r="U42" s="280"/>
      <c r="V42" s="281">
        <f>IF(C42="",NA(),MATCH($B42&amp;$C42,'Smelter Look-up'!$J:$J,0))</f>
        <v>338</v>
      </c>
      <c r="W42" s="282"/>
      <c r="X42" s="282">
        <f t="shared" ca="1" si="1"/>
        <v>0</v>
      </c>
      <c r="Y42" s="282"/>
      <c r="Z42" s="282"/>
      <c r="AB42" s="284" t="str">
        <f t="shared" si="2"/>
        <v>TantalumTelex Metals</v>
      </c>
    </row>
    <row r="43" spans="1:28" s="283" customFormat="1" ht="20.25">
      <c r="A43" s="346"/>
      <c r="B43" s="236" t="s">
        <v>1265</v>
      </c>
      <c r="C43" s="242" t="s">
        <v>2031</v>
      </c>
      <c r="D43" s="236"/>
      <c r="E43" s="236" t="str">
        <f ca="1">IF(ISERROR($V43),"",OFFSET('Smelter Look-up'!$D$4,$V43-4,0)&amp;"")</f>
        <v>KAZAKHSTAN</v>
      </c>
      <c r="F43" s="236" t="str">
        <f ca="1">IF(ISERROR($V43),"",OFFSET('Smelter Look-up'!$E$4,$V43-4,0))</f>
        <v>CID001969</v>
      </c>
      <c r="G43" s="236" t="str">
        <f ca="1">IF(C43=$X$4,"Enter smelter details", IF(ISERROR($V43),"",OFFSET('Smelter Look-up'!$F$4,$V43-4,0)))</f>
        <v>RMI</v>
      </c>
      <c r="H43" s="237">
        <f ca="1">IF(ISERROR($V43),"",OFFSET('Smelter Look-up'!$G$4,$V43-4,0))</f>
        <v>0</v>
      </c>
      <c r="I43" s="238" t="str">
        <f ca="1">IF(ISERROR($V43),"",OFFSET('Smelter Look-up'!$H$4,$V43-4,0))</f>
        <v>Ust-Kamenogorsk</v>
      </c>
      <c r="J43" s="238" t="str">
        <f ca="1">IF(ISERROR($V43),"",OFFSET('Smelter Look-up'!$I$4,$V43-4,0))</f>
        <v>Qaraghandy oblysy</v>
      </c>
      <c r="K43" s="240"/>
      <c r="L43" s="240"/>
      <c r="M43" s="240"/>
      <c r="N43" s="240"/>
      <c r="O43" s="240"/>
      <c r="P43" s="239"/>
      <c r="Q43" s="241"/>
      <c r="R43" s="236" t="str">
        <f ca="1">IF(ISERROR($V43),"",OFFSET('Smelter Look-up'!$C$4,$V43-4,0)&amp;"")</f>
        <v>Ulba Metallurgical Plant JSC</v>
      </c>
      <c r="S43" s="250" t="str">
        <f t="shared" ca="1" si="0"/>
        <v>KZ</v>
      </c>
      <c r="T43" s="250" t="str">
        <f ca="1">IF(B43="","",IF(ISERROR(MATCH($J43,SorP!$B$1:$B$6230,0)),"",INDIRECT("'SorP'!$A$"&amp;MATCH($J43,SorP!$B$1:$B$6230,0))))</f>
        <v>KZ-KAR</v>
      </c>
      <c r="U43" s="280"/>
      <c r="V43" s="281">
        <f>IF(C43="",NA(),MATCH($B43&amp;$C43,'Smelter Look-up'!$J:$J,0))</f>
        <v>340</v>
      </c>
      <c r="W43" s="282"/>
      <c r="X43" s="282">
        <f t="shared" ca="1" si="1"/>
        <v>0</v>
      </c>
      <c r="Y43" s="282"/>
      <c r="Z43" s="282"/>
      <c r="AB43" s="284" t="str">
        <f t="shared" si="2"/>
        <v>TantalumUlba Metallurgical Plant JSC</v>
      </c>
    </row>
    <row r="44" spans="1:28" s="283" customFormat="1" ht="20.25">
      <c r="A44" s="346"/>
      <c r="B44" s="236" t="s">
        <v>1265</v>
      </c>
      <c r="C44" s="242" t="s">
        <v>2637</v>
      </c>
      <c r="D44" s="236"/>
      <c r="E44" s="236" t="str">
        <f ca="1">IF(ISERROR($V44),"",OFFSET('Smelter Look-up'!$D$4,$V44-4,0)&amp;"")</f>
        <v>CHINA</v>
      </c>
      <c r="F44" s="236" t="str">
        <f ca="1">IF(ISERROR($V44),"",OFFSET('Smelter Look-up'!$E$4,$V44-4,0))</f>
        <v>CID002508</v>
      </c>
      <c r="G44" s="236" t="str">
        <f ca="1">IF(C44=$X$4,"Enter smelter details", IF(ISERROR($V44),"",OFFSET('Smelter Look-up'!$F$4,$V44-4,0)))</f>
        <v>RMI</v>
      </c>
      <c r="H44" s="237">
        <f ca="1">IF(ISERROR($V44),"",OFFSET('Smelter Look-up'!$G$4,$V44-4,0))</f>
        <v>0</v>
      </c>
      <c r="I44" s="238" t="str">
        <f ca="1">IF(ISERROR($V44),"",OFFSET('Smelter Look-up'!$H$4,$V44-4,0))</f>
        <v>YunFu City</v>
      </c>
      <c r="J44" s="238" t="str">
        <f ca="1">IF(ISERROR($V44),"",OFFSET('Smelter Look-up'!$I$4,$V44-4,0))</f>
        <v>Guangdong</v>
      </c>
      <c r="K44" s="240"/>
      <c r="L44" s="240"/>
      <c r="M44" s="240"/>
      <c r="N44" s="240"/>
      <c r="O44" s="240"/>
      <c r="P44" s="239"/>
      <c r="Q44" s="241"/>
      <c r="R44" s="236" t="str">
        <f ca="1">IF(ISERROR($V44),"",OFFSET('Smelter Look-up'!$C$4,$V44-4,0)&amp;"")</f>
        <v>XinXing HaoRong Electronic Material Co., Ltd.</v>
      </c>
      <c r="S44" s="250" t="str">
        <f t="shared" ca="1" si="0"/>
        <v>CN</v>
      </c>
      <c r="T44" s="250" t="str">
        <f ca="1">IF(B44="","",IF(ISERROR(MATCH($J44,SorP!$B$1:$B$6230,0)),"",INDIRECT("'SorP'!$A$"&amp;MATCH($J44,SorP!$B$1:$B$6230,0))))</f>
        <v>CN-44</v>
      </c>
      <c r="U44" s="280"/>
      <c r="V44" s="281">
        <f>IF(C44="",NA(),MATCH($B44&amp;$C44,'Smelter Look-up'!$J:$J,0))</f>
        <v>341</v>
      </c>
      <c r="W44" s="282"/>
      <c r="X44" s="282">
        <f t="shared" ca="1" si="1"/>
        <v>0</v>
      </c>
      <c r="Y44" s="282"/>
      <c r="Z44" s="282"/>
      <c r="AB44" s="284" t="str">
        <f t="shared" si="2"/>
        <v>TantalumXinXing HaoRong Electronic Material Co., Ltd.</v>
      </c>
    </row>
    <row r="45" spans="1:28" s="283" customFormat="1" ht="20.25">
      <c r="A45" s="346"/>
      <c r="B45" s="236" t="s">
        <v>1263</v>
      </c>
      <c r="C45" s="242" t="s">
        <v>3155</v>
      </c>
      <c r="D45" s="236"/>
      <c r="E45" s="236" t="str">
        <f ca="1">IF(ISERROR($V45),"",OFFSET('Smelter Look-up'!$D$4,$V45-4,0)&amp;"")</f>
        <v>UNITED STATES OF AMERICA</v>
      </c>
      <c r="F45" s="236" t="str">
        <f ca="1">IF(ISERROR($V45),"",OFFSET('Smelter Look-up'!$E$4,$V45-4,0))</f>
        <v>CID002708</v>
      </c>
      <c r="G45" s="236" t="str">
        <f ca="1">IF(C45=$X$4,"Enter smelter details", IF(ISERROR($V45),"",OFFSET('Smelter Look-up'!$F$4,$V45-4,0)))</f>
        <v>RMI</v>
      </c>
      <c r="H45" s="237">
        <f ca="1">IF(ISERROR($V45),"",OFFSET('Smelter Look-up'!$G$4,$V45-4,0))</f>
        <v>0</v>
      </c>
      <c r="I45" s="238" t="str">
        <f ca="1">IF(ISERROR($V45),"",OFFSET('Smelter Look-up'!$H$4,$V45-4,0))</f>
        <v>Fairless Hills</v>
      </c>
      <c r="J45" s="238" t="str">
        <f ca="1">IF(ISERROR($V45),"",OFFSET('Smelter Look-up'!$I$4,$V45-4,0))</f>
        <v>Pennsylvania</v>
      </c>
      <c r="K45" s="240"/>
      <c r="L45" s="240"/>
      <c r="M45" s="240"/>
      <c r="N45" s="240"/>
      <c r="O45" s="240"/>
      <c r="P45" s="239"/>
      <c r="Q45" s="241"/>
      <c r="R45" s="236" t="str">
        <f ca="1">IF(ISERROR($V45),"",OFFSET('Smelter Look-up'!$C$4,$V45-4,0)&amp;"")</f>
        <v>Abington Reldan Metals, LLC</v>
      </c>
      <c r="S45" s="250" t="str">
        <f t="shared" ca="1" si="0"/>
        <v>US</v>
      </c>
      <c r="T45" s="250" t="str">
        <f ca="1">IF(B45="","",IF(ISERROR(MATCH($J45,SorP!$B$1:$B$6230,0)),"",INDIRECT("'SorP'!$A$"&amp;MATCH($J45,SorP!$B$1:$B$6230,0))))</f>
        <v>US-PA</v>
      </c>
      <c r="U45" s="280"/>
      <c r="V45" s="281">
        <f>IF(C45="",NA(),MATCH($B45&amp;$C45,'Smelter Look-up'!$J:$J,0))</f>
        <v>5</v>
      </c>
      <c r="W45" s="282"/>
      <c r="X45" s="282">
        <f t="shared" ca="1" si="1"/>
        <v>0</v>
      </c>
      <c r="Y45" s="282"/>
      <c r="Z45" s="282"/>
      <c r="AB45" s="284" t="str">
        <f t="shared" si="2"/>
        <v>GoldAbington Reldan Metals, LLC</v>
      </c>
    </row>
    <row r="46" spans="1:28" s="283" customFormat="1" ht="20.25">
      <c r="A46" s="346"/>
      <c r="B46" s="236" t="s">
        <v>1263</v>
      </c>
      <c r="C46" s="242" t="s">
        <v>1540</v>
      </c>
      <c r="D46" s="236"/>
      <c r="E46" s="236" t="str">
        <f ca="1">IF(ISERROR($V46),"",OFFSET('Smelter Look-up'!$D$4,$V46-4,0)&amp;"")</f>
        <v>UNITED STATES OF AMERICA</v>
      </c>
      <c r="F46" s="236" t="str">
        <f ca="1">IF(ISERROR($V46),"",OFFSET('Smelter Look-up'!$E$4,$V46-4,0))</f>
        <v>CID000015</v>
      </c>
      <c r="G46" s="236" t="str">
        <f ca="1">IF(C46=$X$4,"Enter smelter details", IF(ISERROR($V46),"",OFFSET('Smelter Look-up'!$F$4,$V46-4,0)))</f>
        <v>RMI</v>
      </c>
      <c r="H46" s="237">
        <f ca="1">IF(ISERROR($V46),"",OFFSET('Smelter Look-up'!$G$4,$V46-4,0))</f>
        <v>0</v>
      </c>
      <c r="I46" s="238" t="str">
        <f ca="1">IF(ISERROR($V46),"",OFFSET('Smelter Look-up'!$H$4,$V46-4,0))</f>
        <v>Warwick</v>
      </c>
      <c r="J46" s="238" t="str">
        <f ca="1">IF(ISERROR($V46),"",OFFSET('Smelter Look-up'!$I$4,$V46-4,0))</f>
        <v>Rhode Island</v>
      </c>
      <c r="K46" s="240"/>
      <c r="L46" s="240"/>
      <c r="M46" s="240"/>
      <c r="N46" s="240"/>
      <c r="O46" s="240"/>
      <c r="P46" s="239"/>
      <c r="Q46" s="241"/>
      <c r="R46" s="236" t="str">
        <f ca="1">IF(ISERROR($V46),"",OFFSET('Smelter Look-up'!$C$4,$V46-4,0)&amp;"")</f>
        <v>Advanced Chemical Company</v>
      </c>
      <c r="S46" s="250" t="str">
        <f t="shared" ca="1" si="0"/>
        <v>US</v>
      </c>
      <c r="T46" s="250" t="str">
        <f ca="1">IF(B46="","",IF(ISERROR(MATCH($J46,SorP!$B$1:$B$6230,0)),"",INDIRECT("'SorP'!$A$"&amp;MATCH($J46,SorP!$B$1:$B$6230,0))))</f>
        <v>US-RI</v>
      </c>
      <c r="U46" s="280"/>
      <c r="V46" s="281">
        <f>IF(C46="",NA(),MATCH($B46&amp;$C46,'Smelter Look-up'!$J:$J,0))</f>
        <v>6</v>
      </c>
      <c r="W46" s="282"/>
      <c r="X46" s="282">
        <f t="shared" ca="1" si="1"/>
        <v>0</v>
      </c>
      <c r="Y46" s="282"/>
      <c r="Z46" s="282"/>
      <c r="AB46" s="284" t="str">
        <f t="shared" si="2"/>
        <v>GoldAdvanced Chemical Company</v>
      </c>
    </row>
    <row r="47" spans="1:28" s="283" customFormat="1" ht="20.25">
      <c r="A47" s="346"/>
      <c r="B47" s="236" t="s">
        <v>1263</v>
      </c>
      <c r="C47" s="242" t="s">
        <v>2601</v>
      </c>
      <c r="D47" s="236"/>
      <c r="E47" s="236" t="str">
        <f ca="1">IF(ISERROR($V47),"",OFFSET('Smelter Look-up'!$D$4,$V47-4,0)&amp;"")</f>
        <v>JAPAN</v>
      </c>
      <c r="F47" s="236" t="str">
        <f ca="1">IF(ISERROR($V47),"",OFFSET('Smelter Look-up'!$E$4,$V47-4,0))</f>
        <v>CID000019</v>
      </c>
      <c r="G47" s="236" t="str">
        <f ca="1">IF(C47=$X$4,"Enter smelter details", IF(ISERROR($V47),"",OFFSET('Smelter Look-up'!$F$4,$V47-4,0)))</f>
        <v>RMI</v>
      </c>
      <c r="H47" s="237">
        <f ca="1">IF(ISERROR($V47),"",OFFSET('Smelter Look-up'!$G$4,$V47-4,0))</f>
        <v>0</v>
      </c>
      <c r="I47" s="238" t="str">
        <f ca="1">IF(ISERROR($V47),"",OFFSET('Smelter Look-up'!$H$4,$V47-4,0))</f>
        <v>Fuchu</v>
      </c>
      <c r="J47" s="238" t="str">
        <f ca="1">IF(ISERROR($V47),"",OFFSET('Smelter Look-up'!$I$4,$V47-4,0))</f>
        <v>Tokyo</v>
      </c>
      <c r="K47" s="240"/>
      <c r="L47" s="240"/>
      <c r="M47" s="240"/>
      <c r="N47" s="240"/>
      <c r="O47" s="240"/>
      <c r="P47" s="239"/>
      <c r="Q47" s="241"/>
      <c r="R47" s="236" t="str">
        <f ca="1">IF(ISERROR($V47),"",OFFSET('Smelter Look-up'!$C$4,$V47-4,0)&amp;"")</f>
        <v>Aida Chemical Industries Co., Ltd.</v>
      </c>
      <c r="S47" s="250" t="str">
        <f t="shared" ca="1" si="0"/>
        <v>JP</v>
      </c>
      <c r="T47" s="250" t="str">
        <f ca="1">IF(B47="","",IF(ISERROR(MATCH($J47,SorP!$B$1:$B$6230,0)),"",INDIRECT("'SorP'!$A$"&amp;MATCH($J47,SorP!$B$1:$B$6230,0))))</f>
        <v>JP-13</v>
      </c>
      <c r="U47" s="280"/>
      <c r="V47" s="281">
        <f>IF(C47="",NA(),MATCH($B47&amp;$C47,'Smelter Look-up'!$J:$J,0))</f>
        <v>10</v>
      </c>
      <c r="W47" s="282"/>
      <c r="X47" s="282">
        <f t="shared" ca="1" si="1"/>
        <v>0</v>
      </c>
      <c r="Y47" s="282"/>
      <c r="Z47" s="282"/>
      <c r="AB47" s="284" t="str">
        <f t="shared" si="2"/>
        <v>GoldAida Chemical Industries Co., Ltd.</v>
      </c>
    </row>
    <row r="48" spans="1:28" s="283" customFormat="1" ht="20.25">
      <c r="A48" s="346"/>
      <c r="B48" s="236" t="s">
        <v>1263</v>
      </c>
      <c r="C48" s="242" t="s">
        <v>3245</v>
      </c>
      <c r="D48" s="236"/>
      <c r="E48" s="236" t="str">
        <f ca="1">IF(ISERROR($V48),"",OFFSET('Smelter Look-up'!$D$4,$V48-4,0)&amp;"")</f>
        <v>UNITED ARAB EMIRATES</v>
      </c>
      <c r="F48" s="236" t="str">
        <f ca="1">IF(ISERROR($V48),"",OFFSET('Smelter Look-up'!$E$4,$V48-4,0))</f>
        <v>CID002560</v>
      </c>
      <c r="G48" s="236" t="str">
        <f ca="1">IF(C48=$X$4,"Enter smelter details", IF(ISERROR($V48),"",OFFSET('Smelter Look-up'!$F$4,$V48-4,0)))</f>
        <v>RMI</v>
      </c>
      <c r="H48" s="237">
        <f ca="1">IF(ISERROR($V48),"",OFFSET('Smelter Look-up'!$G$4,$V48-4,0))</f>
        <v>0</v>
      </c>
      <c r="I48" s="238" t="str">
        <f ca="1">IF(ISERROR($V48),"",OFFSET('Smelter Look-up'!$H$4,$V48-4,0))</f>
        <v>Dubai</v>
      </c>
      <c r="J48" s="238" t="str">
        <f ca="1">IF(ISERROR($V48),"",OFFSET('Smelter Look-up'!$I$4,$V48-4,0))</f>
        <v>Dubayy</v>
      </c>
      <c r="K48" s="240"/>
      <c r="L48" s="240"/>
      <c r="M48" s="240"/>
      <c r="N48" s="240"/>
      <c r="O48" s="240"/>
      <c r="P48" s="239"/>
      <c r="Q48" s="241"/>
      <c r="R48" s="236" t="str">
        <f ca="1">IF(ISERROR($V48),"",OFFSET('Smelter Look-up'!$C$4,$V48-4,0)&amp;"")</f>
        <v>Al Etihad Gold LLC</v>
      </c>
      <c r="S48" s="250" t="str">
        <f t="shared" ca="1" si="0"/>
        <v>AE</v>
      </c>
      <c r="T48" s="250" t="str">
        <f ca="1">IF(B48="","",IF(ISERROR(MATCH($J48,SorP!$B$1:$B$6230,0)),"",INDIRECT("'SorP'!$A$"&amp;MATCH($J48,SorP!$B$1:$B$6230,0))))</f>
        <v>AE-DU</v>
      </c>
      <c r="U48" s="280"/>
      <c r="V48" s="281">
        <f>IF(C48="",NA(),MATCH($B48&amp;$C48,'Smelter Look-up'!$J:$J,0))</f>
        <v>11</v>
      </c>
      <c r="W48" s="282"/>
      <c r="X48" s="282">
        <f t="shared" ca="1" si="1"/>
        <v>0</v>
      </c>
      <c r="Y48" s="282"/>
      <c r="Z48" s="282"/>
      <c r="AB48" s="284" t="str">
        <f t="shared" si="2"/>
        <v>GoldAl Etihad Gold LLC</v>
      </c>
    </row>
    <row r="49" spans="1:28" s="283" customFormat="1" ht="20.25">
      <c r="A49" s="346"/>
      <c r="B49" s="236" t="s">
        <v>1263</v>
      </c>
      <c r="C49" s="242" t="s">
        <v>59</v>
      </c>
      <c r="D49" s="236"/>
      <c r="E49" s="236" t="str">
        <f ca="1">IF(ISERROR($V49),"",OFFSET('Smelter Look-up'!$D$4,$V49-4,0)&amp;"")</f>
        <v>GERMANY</v>
      </c>
      <c r="F49" s="236" t="str">
        <f ca="1">IF(ISERROR($V49),"",OFFSET('Smelter Look-up'!$E$4,$V49-4,0))</f>
        <v>CID000035</v>
      </c>
      <c r="G49" s="236" t="str">
        <f ca="1">IF(C49=$X$4,"Enter smelter details", IF(ISERROR($V49),"",OFFSET('Smelter Look-up'!$F$4,$V49-4,0)))</f>
        <v>RMI</v>
      </c>
      <c r="H49" s="237">
        <f ca="1">IF(ISERROR($V49),"",OFFSET('Smelter Look-up'!$G$4,$V49-4,0))</f>
        <v>0</v>
      </c>
      <c r="I49" s="238" t="str">
        <f ca="1">IF(ISERROR($V49),"",OFFSET('Smelter Look-up'!$H$4,$V49-4,0))</f>
        <v>Pforzheim</v>
      </c>
      <c r="J49" s="238" t="str">
        <f ca="1">IF(ISERROR($V49),"",OFFSET('Smelter Look-up'!$I$4,$V49-4,0))</f>
        <v>Baden-Württemberg</v>
      </c>
      <c r="K49" s="240"/>
      <c r="L49" s="240"/>
      <c r="M49" s="240"/>
      <c r="N49" s="240"/>
      <c r="O49" s="240"/>
      <c r="P49" s="239"/>
      <c r="Q49" s="241"/>
      <c r="R49" s="236" t="str">
        <f ca="1">IF(ISERROR($V49),"",OFFSET('Smelter Look-up'!$C$4,$V49-4,0)&amp;"")</f>
        <v>Allgemeine Gold-und Silberscheideanstalt A.G.</v>
      </c>
      <c r="S49" s="250" t="str">
        <f t="shared" ca="1" si="0"/>
        <v>DE</v>
      </c>
      <c r="T49" s="250" t="str">
        <f ca="1">IF(B49="","",IF(ISERROR(MATCH($J49,SorP!$B$1:$B$6230,0)),"",INDIRECT("'SorP'!$A$"&amp;MATCH($J49,SorP!$B$1:$B$6230,0))))</f>
        <v>DE-BW</v>
      </c>
      <c r="U49" s="280"/>
      <c r="V49" s="281">
        <f>IF(C49="",NA(),MATCH($B49&amp;$C49,'Smelter Look-up'!$J:$J,0))</f>
        <v>13</v>
      </c>
      <c r="W49" s="282"/>
      <c r="X49" s="282">
        <f t="shared" ca="1" si="1"/>
        <v>0</v>
      </c>
      <c r="Y49" s="282"/>
      <c r="Z49" s="282"/>
      <c r="AB49" s="284" t="str">
        <f t="shared" si="2"/>
        <v>GoldAllgemeine Gold-und Silberscheideanstalt A.G.</v>
      </c>
    </row>
    <row r="50" spans="1:28" s="283" customFormat="1" ht="25.5">
      <c r="A50" s="346"/>
      <c r="B50" s="236" t="s">
        <v>1263</v>
      </c>
      <c r="C50" s="242" t="s">
        <v>718</v>
      </c>
      <c r="D50" s="236"/>
      <c r="E50" s="236" t="str">
        <f ca="1">IF(ISERROR($V50),"",OFFSET('Smelter Look-up'!$D$4,$V50-4,0)&amp;"")</f>
        <v>UZBEKISTAN</v>
      </c>
      <c r="F50" s="236" t="str">
        <f ca="1">IF(ISERROR($V50),"",OFFSET('Smelter Look-up'!$E$4,$V50-4,0))</f>
        <v>CID000041</v>
      </c>
      <c r="G50" s="236" t="str">
        <f ca="1">IF(C50=$X$4,"Enter smelter details", IF(ISERROR($V50),"",OFFSET('Smelter Look-up'!$F$4,$V50-4,0)))</f>
        <v>RMI</v>
      </c>
      <c r="H50" s="237">
        <f ca="1">IF(ISERROR($V50),"",OFFSET('Smelter Look-up'!$G$4,$V50-4,0))</f>
        <v>0</v>
      </c>
      <c r="I50" s="238" t="str">
        <f ca="1">IF(ISERROR($V50),"",OFFSET('Smelter Look-up'!$H$4,$V50-4,0))</f>
        <v>Almalyk</v>
      </c>
      <c r="J50" s="238" t="str">
        <f ca="1">IF(ISERROR($V50),"",OFFSET('Smelter Look-up'!$I$4,$V50-4,0))</f>
        <v>Toshkent</v>
      </c>
      <c r="K50" s="240"/>
      <c r="L50" s="240"/>
      <c r="M50" s="240"/>
      <c r="N50" s="240"/>
      <c r="O50" s="240"/>
      <c r="P50" s="239"/>
      <c r="Q50" s="241"/>
      <c r="R50" s="236" t="str">
        <f ca="1">IF(ISERROR($V50),"",OFFSET('Smelter Look-up'!$C$4,$V50-4,0)&amp;"")</f>
        <v>Almalyk Mining and Metallurgical Complex (AMMC)</v>
      </c>
      <c r="S50" s="250" t="str">
        <f t="shared" ca="1" si="0"/>
        <v>UZ</v>
      </c>
      <c r="T50" s="250" t="str">
        <f ca="1">IF(B50="","",IF(ISERROR(MATCH($J50,SorP!$B$1:$B$6230,0)),"",INDIRECT("'SorP'!$A$"&amp;MATCH($J50,SorP!$B$1:$B$6230,0))))</f>
        <v>UZ-TK</v>
      </c>
      <c r="U50" s="280"/>
      <c r="V50" s="281">
        <f>IF(C50="",NA(),MATCH($B50&amp;$C50,'Smelter Look-up'!$J:$J,0))</f>
        <v>14</v>
      </c>
      <c r="W50" s="282"/>
      <c r="X50" s="282">
        <f t="shared" ca="1" si="1"/>
        <v>0</v>
      </c>
      <c r="Y50" s="282"/>
      <c r="Z50" s="282"/>
      <c r="AB50" s="284" t="str">
        <f t="shared" si="2"/>
        <v>GoldAlmalyk Mining and Metallurgical Complex (AMMC)</v>
      </c>
    </row>
    <row r="51" spans="1:28" s="283" customFormat="1" ht="20.25">
      <c r="A51" s="346"/>
      <c r="B51" s="236" t="s">
        <v>1263</v>
      </c>
      <c r="C51" s="242" t="s">
        <v>13596</v>
      </c>
      <c r="D51" s="236"/>
      <c r="E51" s="236" t="str">
        <f ca="1">IF(ISERROR($V51),"",OFFSET('Smelter Look-up'!$D$4,$V51-4,0)&amp;"")</f>
        <v>BRAZIL</v>
      </c>
      <c r="F51" s="236" t="str">
        <f ca="1">IF(ISERROR($V51),"",OFFSET('Smelter Look-up'!$E$4,$V51-4,0))</f>
        <v>CID000058</v>
      </c>
      <c r="G51" s="236" t="str">
        <f ca="1">IF(C51=$X$4,"Enter smelter details", IF(ISERROR($V51),"",OFFSET('Smelter Look-up'!$F$4,$V51-4,0)))</f>
        <v>RMI</v>
      </c>
      <c r="H51" s="237">
        <f ca="1">IF(ISERROR($V51),"",OFFSET('Smelter Look-up'!$G$4,$V51-4,0))</f>
        <v>0</v>
      </c>
      <c r="I51" s="238" t="str">
        <f ca="1">IF(ISERROR($V51),"",OFFSET('Smelter Look-up'!$H$4,$V51-4,0))</f>
        <v>Nova Lima</v>
      </c>
      <c r="J51" s="238" t="str">
        <f ca="1">IF(ISERROR($V51),"",OFFSET('Smelter Look-up'!$I$4,$V51-4,0))</f>
        <v>Minas Gerais</v>
      </c>
      <c r="K51" s="240"/>
      <c r="L51" s="240"/>
      <c r="M51" s="240"/>
      <c r="N51" s="240"/>
      <c r="O51" s="240"/>
      <c r="P51" s="239"/>
      <c r="Q51" s="241"/>
      <c r="R51" s="236" t="str">
        <f ca="1">IF(ISERROR($V51),"",OFFSET('Smelter Look-up'!$C$4,$V51-4,0)&amp;"")</f>
        <v>AngloGold Ashanti Corrego do Sitio Mineracao</v>
      </c>
      <c r="S51" s="250" t="str">
        <f t="shared" ca="1" si="0"/>
        <v>BR</v>
      </c>
      <c r="T51" s="250" t="str">
        <f ca="1">IF(B51="","",IF(ISERROR(MATCH($J51,SorP!$B$1:$B$6230,0)),"",INDIRECT("'SorP'!$A$"&amp;MATCH($J51,SorP!$B$1:$B$6230,0))))</f>
        <v>BR-MG</v>
      </c>
      <c r="U51" s="280"/>
      <c r="V51" s="281">
        <f>IF(C51="",NA(),MATCH($B51&amp;$C51,'Smelter Look-up'!$J:$J,0))</f>
        <v>17</v>
      </c>
      <c r="W51" s="282"/>
      <c r="X51" s="282">
        <f t="shared" ca="1" si="1"/>
        <v>0</v>
      </c>
      <c r="Y51" s="282"/>
      <c r="Z51" s="282"/>
      <c r="AB51" s="284" t="str">
        <f t="shared" si="2"/>
        <v>GoldAngloGold Ashanti Corrego do Sitio Mineracao</v>
      </c>
    </row>
    <row r="52" spans="1:28" s="283" customFormat="1" ht="20.25">
      <c r="A52" s="346"/>
      <c r="B52" s="236" t="s">
        <v>1263</v>
      </c>
      <c r="C52" s="242" t="s">
        <v>2965</v>
      </c>
      <c r="D52" s="236"/>
      <c r="E52" s="236" t="str">
        <f ca="1">IF(ISERROR($V52),"",OFFSET('Smelter Look-up'!$D$4,$V52-4,0)&amp;"")</f>
        <v>SWITZERLAND</v>
      </c>
      <c r="F52" s="236" t="str">
        <f ca="1">IF(ISERROR($V52),"",OFFSET('Smelter Look-up'!$E$4,$V52-4,0))</f>
        <v>CID000077</v>
      </c>
      <c r="G52" s="236" t="str">
        <f ca="1">IF(C52=$X$4,"Enter smelter details", IF(ISERROR($V52),"",OFFSET('Smelter Look-up'!$F$4,$V52-4,0)))</f>
        <v>RMI</v>
      </c>
      <c r="H52" s="237">
        <f ca="1">IF(ISERROR($V52),"",OFFSET('Smelter Look-up'!$G$4,$V52-4,0))</f>
        <v>0</v>
      </c>
      <c r="I52" s="238" t="str">
        <f ca="1">IF(ISERROR($V52),"",OFFSET('Smelter Look-up'!$H$4,$V52-4,0))</f>
        <v>Mendrisio</v>
      </c>
      <c r="J52" s="238" t="str">
        <f ca="1">IF(ISERROR($V52),"",OFFSET('Smelter Look-up'!$I$4,$V52-4,0))</f>
        <v>Ticino</v>
      </c>
      <c r="K52" s="240"/>
      <c r="L52" s="240"/>
      <c r="M52" s="240"/>
      <c r="N52" s="240"/>
      <c r="O52" s="240"/>
      <c r="P52" s="239"/>
      <c r="Q52" s="241"/>
      <c r="R52" s="236" t="str">
        <f ca="1">IF(ISERROR($V52),"",OFFSET('Smelter Look-up'!$C$4,$V52-4,0)&amp;"")</f>
        <v>Argor-Heraeus S.A.</v>
      </c>
      <c r="S52" s="250" t="str">
        <f t="shared" ca="1" si="0"/>
        <v>CH</v>
      </c>
      <c r="T52" s="250" t="str">
        <f ca="1">IF(B52="","",IF(ISERROR(MATCH($J52,SorP!$B$1:$B$6230,0)),"",INDIRECT("'SorP'!$A$"&amp;MATCH($J52,SorP!$B$1:$B$6230,0))))</f>
        <v>CH-TI</v>
      </c>
      <c r="U52" s="280"/>
      <c r="V52" s="281">
        <f>IF(C52="",NA(),MATCH($B52&amp;$C52,'Smelter Look-up'!$J:$J,0))</f>
        <v>21</v>
      </c>
      <c r="W52" s="282"/>
      <c r="X52" s="282">
        <f t="shared" ca="1" si="1"/>
        <v>0</v>
      </c>
      <c r="Y52" s="282"/>
      <c r="Z52" s="282"/>
      <c r="AB52" s="284" t="str">
        <f t="shared" si="2"/>
        <v>GoldArgor-Heraeus S.A.</v>
      </c>
    </row>
    <row r="53" spans="1:28" s="283" customFormat="1" ht="20.25">
      <c r="A53" s="346"/>
      <c r="B53" s="236" t="s">
        <v>1263</v>
      </c>
      <c r="C53" s="242" t="s">
        <v>2966</v>
      </c>
      <c r="D53" s="236"/>
      <c r="E53" s="236" t="str">
        <f ca="1">IF(ISERROR($V53),"",OFFSET('Smelter Look-up'!$D$4,$V53-4,0)&amp;"")</f>
        <v>JAPAN</v>
      </c>
      <c r="F53" s="236" t="str">
        <f ca="1">IF(ISERROR($V53),"",OFFSET('Smelter Look-up'!$E$4,$V53-4,0))</f>
        <v>CID000082</v>
      </c>
      <c r="G53" s="236" t="str">
        <f ca="1">IF(C53=$X$4,"Enter smelter details", IF(ISERROR($V53),"",OFFSET('Smelter Look-up'!$F$4,$V53-4,0)))</f>
        <v>RMI</v>
      </c>
      <c r="H53" s="237">
        <f ca="1">IF(ISERROR($V53),"",OFFSET('Smelter Look-up'!$G$4,$V53-4,0))</f>
        <v>0</v>
      </c>
      <c r="I53" s="238" t="str">
        <f ca="1">IF(ISERROR($V53),"",OFFSET('Smelter Look-up'!$H$4,$V53-4,0))</f>
        <v>Kobe</v>
      </c>
      <c r="J53" s="238" t="str">
        <f ca="1">IF(ISERROR($V53),"",OFFSET('Smelter Look-up'!$I$4,$V53-4,0))</f>
        <v>Hyogo</v>
      </c>
      <c r="K53" s="240"/>
      <c r="L53" s="240"/>
      <c r="M53" s="240"/>
      <c r="N53" s="240"/>
      <c r="O53" s="240"/>
      <c r="P53" s="239"/>
      <c r="Q53" s="241"/>
      <c r="R53" s="236" t="str">
        <f ca="1">IF(ISERROR($V53),"",OFFSET('Smelter Look-up'!$C$4,$V53-4,0)&amp;"")</f>
        <v>Asahi Pretec Corp.</v>
      </c>
      <c r="S53" s="250" t="str">
        <f t="shared" ca="1" si="0"/>
        <v>JP</v>
      </c>
      <c r="T53" s="250" t="str">
        <f ca="1">IF(B53="","",IF(ISERROR(MATCH($J53,SorP!$B$1:$B$6230,0)),"",INDIRECT("'SorP'!$A$"&amp;MATCH($J53,SorP!$B$1:$B$6230,0))))</f>
        <v>JP-28</v>
      </c>
      <c r="U53" s="280"/>
      <c r="V53" s="281">
        <f>IF(C53="",NA(),MATCH($B53&amp;$C53,'Smelter Look-up'!$J:$J,0))</f>
        <v>22</v>
      </c>
      <c r="W53" s="282"/>
      <c r="X53" s="282">
        <f t="shared" ca="1" si="1"/>
        <v>0</v>
      </c>
      <c r="Y53" s="282"/>
      <c r="Z53" s="282"/>
      <c r="AB53" s="284" t="str">
        <f t="shared" si="2"/>
        <v>GoldAsahi Pretec Corp.</v>
      </c>
    </row>
    <row r="54" spans="1:28" s="283" customFormat="1" ht="20.25">
      <c r="A54" s="346"/>
      <c r="B54" s="236" t="s">
        <v>1263</v>
      </c>
      <c r="C54" s="242" t="s">
        <v>2967</v>
      </c>
      <c r="D54" s="236"/>
      <c r="E54" s="236" t="str">
        <f ca="1">IF(ISERROR($V54),"",OFFSET('Smelter Look-up'!$D$4,$V54-4,0)&amp;"")</f>
        <v>CANADA</v>
      </c>
      <c r="F54" s="236" t="str">
        <f ca="1">IF(ISERROR($V54),"",OFFSET('Smelter Look-up'!$E$4,$V54-4,0))</f>
        <v>CID000924</v>
      </c>
      <c r="G54" s="236" t="str">
        <f ca="1">IF(C54=$X$4,"Enter smelter details", IF(ISERROR($V54),"",OFFSET('Smelter Look-up'!$F$4,$V54-4,0)))</f>
        <v>RMI</v>
      </c>
      <c r="H54" s="237">
        <f ca="1">IF(ISERROR($V54),"",OFFSET('Smelter Look-up'!$G$4,$V54-4,0))</f>
        <v>0</v>
      </c>
      <c r="I54" s="238" t="str">
        <f ca="1">IF(ISERROR($V54),"",OFFSET('Smelter Look-up'!$H$4,$V54-4,0))</f>
        <v>Brampton</v>
      </c>
      <c r="J54" s="238" t="str">
        <f ca="1">IF(ISERROR($V54),"",OFFSET('Smelter Look-up'!$I$4,$V54-4,0))</f>
        <v>Ontario</v>
      </c>
      <c r="K54" s="240"/>
      <c r="L54" s="240"/>
      <c r="M54" s="240"/>
      <c r="N54" s="240"/>
      <c r="O54" s="240"/>
      <c r="P54" s="239"/>
      <c r="Q54" s="241"/>
      <c r="R54" s="236" t="str">
        <f ca="1">IF(ISERROR($V54),"",OFFSET('Smelter Look-up'!$C$4,$V54-4,0)&amp;"")</f>
        <v>Asahi Refining Canada Ltd.</v>
      </c>
      <c r="S54" s="250" t="str">
        <f t="shared" ca="1" si="0"/>
        <v>CA</v>
      </c>
      <c r="T54" s="250" t="str">
        <f ca="1">IF(B54="","",IF(ISERROR(MATCH($J54,SorP!$B$1:$B$6230,0)),"",INDIRECT("'SorP'!$A$"&amp;MATCH($J54,SorP!$B$1:$B$6230,0))))</f>
        <v>CA-ON</v>
      </c>
      <c r="U54" s="280"/>
      <c r="V54" s="281">
        <f>IF(C54="",NA(),MATCH($B54&amp;$C54,'Smelter Look-up'!$J:$J,0))</f>
        <v>23</v>
      </c>
      <c r="W54" s="282"/>
      <c r="X54" s="282">
        <f t="shared" ca="1" si="1"/>
        <v>0</v>
      </c>
      <c r="Y54" s="282"/>
      <c r="Z54" s="282"/>
      <c r="AB54" s="284" t="str">
        <f t="shared" si="2"/>
        <v>GoldAsahi Refining Canada Ltd.</v>
      </c>
    </row>
    <row r="55" spans="1:28" s="283" customFormat="1" ht="20.25">
      <c r="A55" s="346"/>
      <c r="B55" s="236" t="s">
        <v>1263</v>
      </c>
      <c r="C55" s="242" t="s">
        <v>2686</v>
      </c>
      <c r="D55" s="236"/>
      <c r="E55" s="236" t="str">
        <f ca="1">IF(ISERROR($V55),"",OFFSET('Smelter Look-up'!$D$4,$V55-4,0)&amp;"")</f>
        <v>UNITED STATES OF AMERICA</v>
      </c>
      <c r="F55" s="236" t="str">
        <f ca="1">IF(ISERROR($V55),"",OFFSET('Smelter Look-up'!$E$4,$V55-4,0))</f>
        <v>CID000920</v>
      </c>
      <c r="G55" s="236" t="str">
        <f ca="1">IF(C55=$X$4,"Enter smelter details", IF(ISERROR($V55),"",OFFSET('Smelter Look-up'!$F$4,$V55-4,0)))</f>
        <v>RMI</v>
      </c>
      <c r="H55" s="237">
        <f ca="1">IF(ISERROR($V55),"",OFFSET('Smelter Look-up'!$G$4,$V55-4,0))</f>
        <v>0</v>
      </c>
      <c r="I55" s="238" t="str">
        <f ca="1">IF(ISERROR($V55),"",OFFSET('Smelter Look-up'!$H$4,$V55-4,0))</f>
        <v>Salt Lake City</v>
      </c>
      <c r="J55" s="238" t="str">
        <f ca="1">IF(ISERROR($V55),"",OFFSET('Smelter Look-up'!$I$4,$V55-4,0))</f>
        <v>Utah</v>
      </c>
      <c r="K55" s="240"/>
      <c r="L55" s="240"/>
      <c r="M55" s="240"/>
      <c r="N55" s="240"/>
      <c r="O55" s="240"/>
      <c r="P55" s="239"/>
      <c r="Q55" s="241"/>
      <c r="R55" s="236" t="str">
        <f ca="1">IF(ISERROR($V55),"",OFFSET('Smelter Look-up'!$C$4,$V55-4,0)&amp;"")</f>
        <v>Asahi Refining USA Inc.</v>
      </c>
      <c r="S55" s="250" t="str">
        <f t="shared" ca="1" si="0"/>
        <v>US</v>
      </c>
      <c r="T55" s="250" t="str">
        <f ca="1">IF(B55="","",IF(ISERROR(MATCH($J55,SorP!$B$1:$B$6230,0)),"",INDIRECT("'SorP'!$A$"&amp;MATCH($J55,SorP!$B$1:$B$6230,0))))</f>
        <v>US-UT</v>
      </c>
      <c r="U55" s="280"/>
      <c r="V55" s="281">
        <f>IF(C55="",NA(),MATCH($B55&amp;$C55,'Smelter Look-up'!$J:$J,0))</f>
        <v>24</v>
      </c>
      <c r="W55" s="282"/>
      <c r="X55" s="282">
        <f t="shared" ca="1" si="1"/>
        <v>0</v>
      </c>
      <c r="Y55" s="282"/>
      <c r="Z55" s="282"/>
      <c r="AB55" s="284" t="str">
        <f t="shared" si="2"/>
        <v>GoldAsahi Refining USA Inc.</v>
      </c>
    </row>
    <row r="56" spans="1:28" s="283" customFormat="1" ht="20.25">
      <c r="A56" s="346"/>
      <c r="B56" s="236" t="s">
        <v>1263</v>
      </c>
      <c r="C56" s="242" t="s">
        <v>2602</v>
      </c>
      <c r="D56" s="236"/>
      <c r="E56" s="236" t="str">
        <f ca="1">IF(ISERROR($V56),"",OFFSET('Smelter Look-up'!$D$4,$V56-4,0)&amp;"")</f>
        <v>JAPAN</v>
      </c>
      <c r="F56" s="236" t="str">
        <f ca="1">IF(ISERROR($V56),"",OFFSET('Smelter Look-up'!$E$4,$V56-4,0))</f>
        <v>CID000090</v>
      </c>
      <c r="G56" s="236" t="str">
        <f ca="1">IF(C56=$X$4,"Enter smelter details", IF(ISERROR($V56),"",OFFSET('Smelter Look-up'!$F$4,$V56-4,0)))</f>
        <v>RMI</v>
      </c>
      <c r="H56" s="237">
        <f ca="1">IF(ISERROR($V56),"",OFFSET('Smelter Look-up'!$G$4,$V56-4,0))</f>
        <v>0</v>
      </c>
      <c r="I56" s="238" t="str">
        <f ca="1">IF(ISERROR($V56),"",OFFSET('Smelter Look-up'!$H$4,$V56-4,0))</f>
        <v>Tamura</v>
      </c>
      <c r="J56" s="238" t="str">
        <f ca="1">IF(ISERROR($V56),"",OFFSET('Smelter Look-up'!$I$4,$V56-4,0))</f>
        <v>Fukushima</v>
      </c>
      <c r="K56" s="240"/>
      <c r="L56" s="240"/>
      <c r="M56" s="240"/>
      <c r="N56" s="240"/>
      <c r="O56" s="240"/>
      <c r="P56" s="239"/>
      <c r="Q56" s="241"/>
      <c r="R56" s="236" t="str">
        <f ca="1">IF(ISERROR($V56),"",OFFSET('Smelter Look-up'!$C$4,$V56-4,0)&amp;"")</f>
        <v>Asaka Riken Co., Ltd.</v>
      </c>
      <c r="S56" s="250" t="str">
        <f t="shared" ca="1" si="0"/>
        <v>JP</v>
      </c>
      <c r="T56" s="250" t="str">
        <f ca="1">IF(B56="","",IF(ISERROR(MATCH($J56,SorP!$B$1:$B$6230,0)),"",INDIRECT("'SorP'!$A$"&amp;MATCH($J56,SorP!$B$1:$B$6230,0))))</f>
        <v>JP-07</v>
      </c>
      <c r="U56" s="280"/>
      <c r="V56" s="281">
        <f>IF(C56="",NA(),MATCH($B56&amp;$C56,'Smelter Look-up'!$J:$J,0))</f>
        <v>25</v>
      </c>
      <c r="W56" s="282"/>
      <c r="X56" s="282">
        <f t="shared" ca="1" si="1"/>
        <v>0</v>
      </c>
      <c r="Y56" s="282"/>
      <c r="Z56" s="282"/>
      <c r="AB56" s="284" t="str">
        <f t="shared" si="2"/>
        <v>GoldAsaka Riken Co., Ltd.</v>
      </c>
    </row>
    <row r="57" spans="1:28" s="283" customFormat="1" ht="20.25">
      <c r="A57" s="346"/>
      <c r="B57" s="236" t="s">
        <v>1263</v>
      </c>
      <c r="C57" s="242" t="s">
        <v>2968</v>
      </c>
      <c r="D57" s="236"/>
      <c r="E57" s="236" t="str">
        <f ca="1">IF(ISERROR($V57),"",OFFSET('Smelter Look-up'!$D$4,$V57-4,0)&amp;"")</f>
        <v>SOUTH AFRICA</v>
      </c>
      <c r="F57" s="236" t="str">
        <f ca="1">IF(ISERROR($V57),"",OFFSET('Smelter Look-up'!$E$4,$V57-4,0))</f>
        <v>CID002850</v>
      </c>
      <c r="G57" s="236" t="str">
        <f ca="1">IF(C57=$X$4,"Enter smelter details", IF(ISERROR($V57),"",OFFSET('Smelter Look-up'!$F$4,$V57-4,0)))</f>
        <v>RMI</v>
      </c>
      <c r="H57" s="237">
        <f ca="1">IF(ISERROR($V57),"",OFFSET('Smelter Look-up'!$G$4,$V57-4,0))</f>
        <v>0</v>
      </c>
      <c r="I57" s="238" t="str">
        <f ca="1">IF(ISERROR($V57),"",OFFSET('Smelter Look-up'!$H$4,$V57-4,0))</f>
        <v>Johannesburg</v>
      </c>
      <c r="J57" s="238" t="str">
        <f ca="1">IF(ISERROR($V57),"",OFFSET('Smelter Look-up'!$I$4,$V57-4,0))</f>
        <v>Gauteng</v>
      </c>
      <c r="K57" s="240"/>
      <c r="L57" s="240"/>
      <c r="M57" s="240"/>
      <c r="N57" s="240"/>
      <c r="O57" s="240"/>
      <c r="P57" s="239"/>
      <c r="Q57" s="241"/>
      <c r="R57" s="236" t="str">
        <f ca="1">IF(ISERROR($V57),"",OFFSET('Smelter Look-up'!$C$4,$V57-4,0)&amp;"")</f>
        <v>AU Traders and Refiners</v>
      </c>
      <c r="S57" s="250" t="str">
        <f t="shared" ca="1" si="0"/>
        <v>ZA</v>
      </c>
      <c r="T57" s="250" t="str">
        <f ca="1">IF(B57="","",IF(ISERROR(MATCH($J57,SorP!$B$1:$B$6230,0)),"",INDIRECT("'SorP'!$A$"&amp;MATCH($J57,SorP!$B$1:$B$6230,0))))</f>
        <v>ZA-GT</v>
      </c>
      <c r="U57" s="280"/>
      <c r="V57" s="281">
        <f>IF(C57="",NA(),MATCH($B57&amp;$C57,'Smelter Look-up'!$J:$J,0))</f>
        <v>28</v>
      </c>
      <c r="W57" s="282"/>
      <c r="X57" s="282">
        <f t="shared" ca="1" si="1"/>
        <v>0</v>
      </c>
      <c r="Y57" s="282"/>
      <c r="Z57" s="282"/>
      <c r="AB57" s="284" t="str">
        <f t="shared" si="2"/>
        <v>GoldAU Traders and Refiners</v>
      </c>
    </row>
    <row r="58" spans="1:28" s="283" customFormat="1" ht="20.25">
      <c r="A58" s="346"/>
      <c r="B58" s="236" t="s">
        <v>1263</v>
      </c>
      <c r="C58" s="242" t="s">
        <v>1365</v>
      </c>
      <c r="D58" s="236"/>
      <c r="E58" s="236" t="str">
        <f ca="1">IF(ISERROR($V58),"",OFFSET('Smelter Look-up'!$D$4,$V58-4,0)&amp;"")</f>
        <v>GERMANY</v>
      </c>
      <c r="F58" s="236" t="str">
        <f ca="1">IF(ISERROR($V58),"",OFFSET('Smelter Look-up'!$E$4,$V58-4,0))</f>
        <v>CID000113</v>
      </c>
      <c r="G58" s="236" t="str">
        <f ca="1">IF(C58=$X$4,"Enter smelter details", IF(ISERROR($V58),"",OFFSET('Smelter Look-up'!$F$4,$V58-4,0)))</f>
        <v>RMI</v>
      </c>
      <c r="H58" s="237">
        <f ca="1">IF(ISERROR($V58),"",OFFSET('Smelter Look-up'!$G$4,$V58-4,0))</f>
        <v>0</v>
      </c>
      <c r="I58" s="238" t="str">
        <f ca="1">IF(ISERROR($V58),"",OFFSET('Smelter Look-up'!$H$4,$V58-4,0))</f>
        <v>Hamburg</v>
      </c>
      <c r="J58" s="238" t="str">
        <f ca="1">IF(ISERROR($V58),"",OFFSET('Smelter Look-up'!$I$4,$V58-4,0))</f>
        <v>Hamburg</v>
      </c>
      <c r="K58" s="240"/>
      <c r="L58" s="240"/>
      <c r="M58" s="240"/>
      <c r="N58" s="240"/>
      <c r="O58" s="240"/>
      <c r="P58" s="239"/>
      <c r="Q58" s="241"/>
      <c r="R58" s="236" t="str">
        <f ca="1">IF(ISERROR($V58),"",OFFSET('Smelter Look-up'!$C$4,$V58-4,0)&amp;"")</f>
        <v>Aurubis AG</v>
      </c>
      <c r="S58" s="250" t="str">
        <f t="shared" ca="1" si="0"/>
        <v>DE</v>
      </c>
      <c r="T58" s="250" t="str">
        <f ca="1">IF(B58="","",IF(ISERROR(MATCH($J58,SorP!$B$1:$B$6230,0)),"",INDIRECT("'SorP'!$A$"&amp;MATCH($J58,SorP!$B$1:$B$6230,0))))</f>
        <v>DE-HH</v>
      </c>
      <c r="U58" s="280"/>
      <c r="V58" s="281">
        <f>IF(C58="",NA(),MATCH($B58&amp;$C58,'Smelter Look-up'!$J:$J,0))</f>
        <v>29</v>
      </c>
      <c r="W58" s="282"/>
      <c r="X58" s="282">
        <f t="shared" ca="1" si="1"/>
        <v>0</v>
      </c>
      <c r="Y58" s="282"/>
      <c r="Z58" s="282"/>
      <c r="AB58" s="284" t="str">
        <f t="shared" si="2"/>
        <v>GoldAurubis AG</v>
      </c>
    </row>
    <row r="59" spans="1:28" s="283" customFormat="1" ht="20.25">
      <c r="A59" s="346"/>
      <c r="B59" s="236" t="s">
        <v>1263</v>
      </c>
      <c r="C59" s="242" t="s">
        <v>2972</v>
      </c>
      <c r="D59" s="236"/>
      <c r="E59" s="236" t="str">
        <f ca="1">IF(ISERROR($V59),"",OFFSET('Smelter Look-up'!$D$4,$V59-4,0)&amp;"")</f>
        <v>INDIA</v>
      </c>
      <c r="F59" s="236" t="str">
        <f ca="1">IF(ISERROR($V59),"",OFFSET('Smelter Look-up'!$E$4,$V59-4,0))</f>
        <v>CID002863</v>
      </c>
      <c r="G59" s="236" t="str">
        <f ca="1">IF(C59=$X$4,"Enter smelter details", IF(ISERROR($V59),"",OFFSET('Smelter Look-up'!$F$4,$V59-4,0)))</f>
        <v>RMI</v>
      </c>
      <c r="H59" s="237">
        <f ca="1">IF(ISERROR($V59),"",OFFSET('Smelter Look-up'!$G$4,$V59-4,0))</f>
        <v>0</v>
      </c>
      <c r="I59" s="238" t="str">
        <f ca="1">IF(ISERROR($V59),"",OFFSET('Smelter Look-up'!$H$4,$V59-4,0))</f>
        <v>Bangalore</v>
      </c>
      <c r="J59" s="238" t="str">
        <f ca="1">IF(ISERROR($V59),"",OFFSET('Smelter Look-up'!$I$4,$V59-4,0))</f>
        <v>Karnataka</v>
      </c>
      <c r="K59" s="240"/>
      <c r="L59" s="240"/>
      <c r="M59" s="240"/>
      <c r="N59" s="240"/>
      <c r="O59" s="240"/>
      <c r="P59" s="239"/>
      <c r="Q59" s="241"/>
      <c r="R59" s="236" t="str">
        <f ca="1">IF(ISERROR($V59),"",OFFSET('Smelter Look-up'!$C$4,$V59-4,0)&amp;"")</f>
        <v>Bangalore Refinery</v>
      </c>
      <c r="S59" s="250" t="str">
        <f t="shared" ref="S59:S122" ca="1" si="3">IF(B59="","",IF(ISERROR(MATCH($E59,CL,0)),"Unknown",INDIRECT("'C'!$A$"&amp;MATCH($E59,CL,0)+1)))</f>
        <v>IN</v>
      </c>
      <c r="T59" s="250" t="str">
        <f ca="1">IF(B59="","",IF(ISERROR(MATCH($J59,SorP!$B$1:$B$6230,0)),"",INDIRECT("'SorP'!$A$"&amp;MATCH($J59,SorP!$B$1:$B$6230,0))))</f>
        <v>IN-KA</v>
      </c>
      <c r="U59" s="280"/>
      <c r="V59" s="281">
        <f>IF(C59="",NA(),MATCH($B59&amp;$C59,'Smelter Look-up'!$J:$J,0))</f>
        <v>31</v>
      </c>
      <c r="W59" s="282"/>
      <c r="X59" s="282">
        <f t="shared" ref="X59:X122" ca="1" si="4">IF(AND(C59="Smelter not listed",OR(LEN(D59)=0,LEN(E59)=0)),1,0)</f>
        <v>0</v>
      </c>
      <c r="Y59" s="282"/>
      <c r="Z59" s="282"/>
      <c r="AB59" s="284" t="str">
        <f t="shared" ref="AB59:AB122" si="5">B59&amp;C59</f>
        <v>GoldBangalore Refinery</v>
      </c>
    </row>
    <row r="60" spans="1:28" s="283" customFormat="1" ht="20.25">
      <c r="A60" s="346"/>
      <c r="B60" s="236" t="s">
        <v>1263</v>
      </c>
      <c r="C60" s="242" t="s">
        <v>1367</v>
      </c>
      <c r="D60" s="236"/>
      <c r="E60" s="236" t="str">
        <f ca="1">IF(ISERROR($V60),"",OFFSET('Smelter Look-up'!$D$4,$V60-4,0)&amp;"")</f>
        <v>SWEDEN</v>
      </c>
      <c r="F60" s="236" t="str">
        <f ca="1">IF(ISERROR($V60),"",OFFSET('Smelter Look-up'!$E$4,$V60-4,0))</f>
        <v>CID000157</v>
      </c>
      <c r="G60" s="236" t="str">
        <f ca="1">IF(C60=$X$4,"Enter smelter details", IF(ISERROR($V60),"",OFFSET('Smelter Look-up'!$F$4,$V60-4,0)))</f>
        <v>RMI</v>
      </c>
      <c r="H60" s="237">
        <f ca="1">IF(ISERROR($V60),"",OFFSET('Smelter Look-up'!$G$4,$V60-4,0))</f>
        <v>0</v>
      </c>
      <c r="I60" s="238" t="str">
        <f ca="1">IF(ISERROR($V60),"",OFFSET('Smelter Look-up'!$H$4,$V60-4,0))</f>
        <v>Skelleftehamn</v>
      </c>
      <c r="J60" s="238" t="str">
        <f ca="1">IF(ISERROR($V60),"",OFFSET('Smelter Look-up'!$I$4,$V60-4,0))</f>
        <v>Västerbottens län [SE-24]</v>
      </c>
      <c r="K60" s="240"/>
      <c r="L60" s="240"/>
      <c r="M60" s="240"/>
      <c r="N60" s="240"/>
      <c r="O60" s="240"/>
      <c r="P60" s="239"/>
      <c r="Q60" s="241"/>
      <c r="R60" s="236" t="str">
        <f ca="1">IF(ISERROR($V60),"",OFFSET('Smelter Look-up'!$C$4,$V60-4,0)&amp;"")</f>
        <v>Boliden AB</v>
      </c>
      <c r="S60" s="250" t="str">
        <f t="shared" ca="1" si="3"/>
        <v>SE</v>
      </c>
      <c r="T60" s="250" t="str">
        <f ca="1">IF(B60="","",IF(ISERROR(MATCH($J60,SorP!$B$1:$B$6230,0)),"",INDIRECT("'SorP'!$A$"&amp;MATCH($J60,SorP!$B$1:$B$6230,0))))</f>
        <v>SE-AC</v>
      </c>
      <c r="U60" s="280"/>
      <c r="V60" s="281">
        <f>IF(C60="",NA(),MATCH($B60&amp;$C60,'Smelter Look-up'!$J:$J,0))</f>
        <v>34</v>
      </c>
      <c r="W60" s="282"/>
      <c r="X60" s="282">
        <f t="shared" ca="1" si="4"/>
        <v>0</v>
      </c>
      <c r="Y60" s="282"/>
      <c r="Z60" s="282"/>
      <c r="AB60" s="284" t="str">
        <f t="shared" si="5"/>
        <v>GoldBoliden AB</v>
      </c>
    </row>
    <row r="61" spans="1:28" s="283" customFormat="1" ht="20.25">
      <c r="A61" s="346"/>
      <c r="B61" s="236" t="s">
        <v>1263</v>
      </c>
      <c r="C61" s="242" t="s">
        <v>758</v>
      </c>
      <c r="D61" s="236"/>
      <c r="E61" s="236" t="str">
        <f ca="1">IF(ISERROR($V61),"",OFFSET('Smelter Look-up'!$D$4,$V61-4,0)&amp;"")</f>
        <v>GERMANY</v>
      </c>
      <c r="F61" s="236" t="str">
        <f ca="1">IF(ISERROR($V61),"",OFFSET('Smelter Look-up'!$E$4,$V61-4,0))</f>
        <v>CID000176</v>
      </c>
      <c r="G61" s="236" t="str">
        <f ca="1">IF(C61=$X$4,"Enter smelter details", IF(ISERROR($V61),"",OFFSET('Smelter Look-up'!$F$4,$V61-4,0)))</f>
        <v>RMI</v>
      </c>
      <c r="H61" s="237">
        <f ca="1">IF(ISERROR($V61),"",OFFSET('Smelter Look-up'!$G$4,$V61-4,0))</f>
        <v>0</v>
      </c>
      <c r="I61" s="238" t="str">
        <f ca="1">IF(ISERROR($V61),"",OFFSET('Smelter Look-up'!$H$4,$V61-4,0))</f>
        <v>Pforzheim</v>
      </c>
      <c r="J61" s="238" t="str">
        <f ca="1">IF(ISERROR($V61),"",OFFSET('Smelter Look-up'!$I$4,$V61-4,0))</f>
        <v>Baden-Württemberg</v>
      </c>
      <c r="K61" s="240"/>
      <c r="L61" s="240"/>
      <c r="M61" s="240"/>
      <c r="N61" s="240"/>
      <c r="O61" s="240"/>
      <c r="P61" s="239"/>
      <c r="Q61" s="241"/>
      <c r="R61" s="236" t="str">
        <f ca="1">IF(ISERROR($V61),"",OFFSET('Smelter Look-up'!$C$4,$V61-4,0)&amp;"")</f>
        <v>C. Hafner GmbH + Co. KG</v>
      </c>
      <c r="S61" s="250" t="str">
        <f t="shared" ca="1" si="3"/>
        <v>DE</v>
      </c>
      <c r="T61" s="250" t="str">
        <f ca="1">IF(B61="","",IF(ISERROR(MATCH($J61,SorP!$B$1:$B$6230,0)),"",INDIRECT("'SorP'!$A$"&amp;MATCH($J61,SorP!$B$1:$B$6230,0))))</f>
        <v>DE-BW</v>
      </c>
      <c r="U61" s="280"/>
      <c r="V61" s="281">
        <f>IF(C61="",NA(),MATCH($B61&amp;$C61,'Smelter Look-up'!$J:$J,0))</f>
        <v>35</v>
      </c>
      <c r="W61" s="282"/>
      <c r="X61" s="282">
        <f t="shared" ca="1" si="4"/>
        <v>0</v>
      </c>
      <c r="Y61" s="282"/>
      <c r="Z61" s="282"/>
      <c r="AB61" s="284" t="str">
        <f t="shared" si="5"/>
        <v>GoldC. Hafner GmbH + Co. KG</v>
      </c>
    </row>
    <row r="62" spans="1:28" s="283" customFormat="1" ht="20.25">
      <c r="A62" s="346"/>
      <c r="B62" s="236" t="s">
        <v>1263</v>
      </c>
      <c r="C62" s="242" t="s">
        <v>2737</v>
      </c>
      <c r="D62" s="236"/>
      <c r="E62" s="236" t="str">
        <f ca="1">IF(ISERROR($V62),"",OFFSET('Smelter Look-up'!$D$4,$V62-4,0)&amp;"")</f>
        <v>CANADA</v>
      </c>
      <c r="F62" s="236" t="str">
        <f ca="1">IF(ISERROR($V62),"",OFFSET('Smelter Look-up'!$E$4,$V62-4,0))</f>
        <v>CID000185</v>
      </c>
      <c r="G62" s="236" t="str">
        <f ca="1">IF(C62=$X$4,"Enter smelter details", IF(ISERROR($V62),"",OFFSET('Smelter Look-up'!$F$4,$V62-4,0)))</f>
        <v>RMI</v>
      </c>
      <c r="H62" s="237">
        <f ca="1">IF(ISERROR($V62),"",OFFSET('Smelter Look-up'!$G$4,$V62-4,0))</f>
        <v>0</v>
      </c>
      <c r="I62" s="238" t="str">
        <f ca="1">IF(ISERROR($V62),"",OFFSET('Smelter Look-up'!$H$4,$V62-4,0))</f>
        <v>Montréal</v>
      </c>
      <c r="J62" s="238" t="str">
        <f ca="1">IF(ISERROR($V62),"",OFFSET('Smelter Look-up'!$I$4,$V62-4,0))</f>
        <v>Quebec</v>
      </c>
      <c r="K62" s="240"/>
      <c r="L62" s="240"/>
      <c r="M62" s="240"/>
      <c r="N62" s="240"/>
      <c r="O62" s="240"/>
      <c r="P62" s="239"/>
      <c r="Q62" s="241"/>
      <c r="R62" s="236" t="str">
        <f ca="1">IF(ISERROR($V62),"",OFFSET('Smelter Look-up'!$C$4,$V62-4,0)&amp;"")</f>
        <v>CCR Refinery - Glencore Canada Corporation</v>
      </c>
      <c r="S62" s="250" t="str">
        <f t="shared" ca="1" si="3"/>
        <v>CA</v>
      </c>
      <c r="T62" s="250" t="str">
        <f ca="1">IF(B62="","",IF(ISERROR(MATCH($J62,SorP!$B$1:$B$6230,0)),"",INDIRECT("'SorP'!$A$"&amp;MATCH($J62,SorP!$B$1:$B$6230,0))))</f>
        <v>CA-QC</v>
      </c>
      <c r="U62" s="280"/>
      <c r="V62" s="281">
        <f>IF(C62="",NA(),MATCH($B62&amp;$C62,'Smelter Look-up'!$J:$J,0))</f>
        <v>38</v>
      </c>
      <c r="W62" s="282"/>
      <c r="X62" s="282">
        <f t="shared" ca="1" si="4"/>
        <v>0</v>
      </c>
      <c r="Y62" s="282"/>
      <c r="Z62" s="282"/>
      <c r="AB62" s="284" t="str">
        <f t="shared" si="5"/>
        <v>GoldCCR Refinery - Glencore Canada Corporation</v>
      </c>
    </row>
    <row r="63" spans="1:28" s="283" customFormat="1" ht="20.25">
      <c r="A63" s="346"/>
      <c r="B63" s="236" t="s">
        <v>1263</v>
      </c>
      <c r="C63" s="242" t="s">
        <v>3249</v>
      </c>
      <c r="D63" s="236"/>
      <c r="E63" s="236" t="str">
        <f ca="1">IF(ISERROR($V63),"",OFFSET('Smelter Look-up'!$D$4,$V63-4,0)&amp;"")</f>
        <v>SWITZERLAND</v>
      </c>
      <c r="F63" s="236" t="str">
        <f ca="1">IF(ISERROR($V63),"",OFFSET('Smelter Look-up'!$E$4,$V63-4,0))</f>
        <v>CID000189</v>
      </c>
      <c r="G63" s="236" t="str">
        <f ca="1">IF(C63=$X$4,"Enter smelter details", IF(ISERROR($V63),"",OFFSET('Smelter Look-up'!$F$4,$V63-4,0)))</f>
        <v>RMI</v>
      </c>
      <c r="H63" s="237">
        <f ca="1">IF(ISERROR($V63),"",OFFSET('Smelter Look-up'!$G$4,$V63-4,0))</f>
        <v>0</v>
      </c>
      <c r="I63" s="238" t="str">
        <f ca="1">IF(ISERROR($V63),"",OFFSET('Smelter Look-up'!$H$4,$V63-4,0))</f>
        <v>Biel-Bienne</v>
      </c>
      <c r="J63" s="238" t="str">
        <f ca="1">IF(ISERROR($V63),"",OFFSET('Smelter Look-up'!$I$4,$V63-4,0))</f>
        <v>Bern</v>
      </c>
      <c r="K63" s="240"/>
      <c r="L63" s="240"/>
      <c r="M63" s="240"/>
      <c r="N63" s="240"/>
      <c r="O63" s="240"/>
      <c r="P63" s="239"/>
      <c r="Q63" s="241"/>
      <c r="R63" s="236" t="str">
        <f ca="1">IF(ISERROR($V63),"",OFFSET('Smelter Look-up'!$C$4,$V63-4,0)&amp;"")</f>
        <v>Cendres + Metaux S.A.</v>
      </c>
      <c r="S63" s="250" t="str">
        <f t="shared" ca="1" si="3"/>
        <v>CH</v>
      </c>
      <c r="T63" s="250" t="str">
        <f ca="1">IF(B63="","",IF(ISERROR(MATCH($J63,SorP!$B$1:$B$6230,0)),"",INDIRECT("'SorP'!$A$"&amp;MATCH($J63,SorP!$B$1:$B$6230,0))))</f>
        <v>CH-BE</v>
      </c>
      <c r="U63" s="280"/>
      <c r="V63" s="281">
        <f>IF(C63="",NA(),MATCH($B63&amp;$C63,'Smelter Look-up'!$J:$J,0))</f>
        <v>40</v>
      </c>
      <c r="W63" s="282"/>
      <c r="X63" s="282">
        <f t="shared" ca="1" si="4"/>
        <v>0</v>
      </c>
      <c r="Y63" s="282"/>
      <c r="Z63" s="282"/>
      <c r="AB63" s="284" t="str">
        <f t="shared" si="5"/>
        <v>GoldCendres + Metaux S.A.</v>
      </c>
    </row>
    <row r="64" spans="1:28" s="283" customFormat="1" ht="20.25">
      <c r="A64" s="346"/>
      <c r="B64" s="236" t="s">
        <v>1263</v>
      </c>
      <c r="C64" s="242" t="s">
        <v>60</v>
      </c>
      <c r="D64" s="236"/>
      <c r="E64" s="236" t="str">
        <f ca="1">IF(ISERROR($V64),"",OFFSET('Smelter Look-up'!$D$4,$V64-4,0)&amp;"")</f>
        <v>ITALY</v>
      </c>
      <c r="F64" s="236" t="str">
        <f ca="1">IF(ISERROR($V64),"",OFFSET('Smelter Look-up'!$E$4,$V64-4,0))</f>
        <v>CID000233</v>
      </c>
      <c r="G64" s="236" t="str">
        <f ca="1">IF(C64=$X$4,"Enter smelter details", IF(ISERROR($V64),"",OFFSET('Smelter Look-up'!$F$4,$V64-4,0)))</f>
        <v>RMI</v>
      </c>
      <c r="H64" s="237">
        <f ca="1">IF(ISERROR($V64),"",OFFSET('Smelter Look-up'!$G$4,$V64-4,0))</f>
        <v>0</v>
      </c>
      <c r="I64" s="238" t="str">
        <f ca="1">IF(ISERROR($V64),"",OFFSET('Smelter Look-up'!$H$4,$V64-4,0))</f>
        <v>Arezzo</v>
      </c>
      <c r="J64" s="238" t="str">
        <f ca="1">IF(ISERROR($V64),"",OFFSET('Smelter Look-up'!$I$4,$V64-4,0))</f>
        <v>Toscana</v>
      </c>
      <c r="K64" s="240"/>
      <c r="L64" s="240"/>
      <c r="M64" s="240"/>
      <c r="N64" s="240"/>
      <c r="O64" s="240"/>
      <c r="P64" s="239"/>
      <c r="Q64" s="241"/>
      <c r="R64" s="236" t="str">
        <f ca="1">IF(ISERROR($V64),"",OFFSET('Smelter Look-up'!$C$4,$V64-4,0)&amp;"")</f>
        <v>Chimet S.p.A.</v>
      </c>
      <c r="S64" s="250" t="str">
        <f t="shared" ca="1" si="3"/>
        <v>IT</v>
      </c>
      <c r="T64" s="250" t="str">
        <f ca="1">IF(B64="","",IF(ISERROR(MATCH($J64,SorP!$B$1:$B$6230,0)),"",INDIRECT("'SorP'!$A$"&amp;MATCH($J64,SorP!$B$1:$B$6230,0))))</f>
        <v>IT-52</v>
      </c>
      <c r="U64" s="280"/>
      <c r="V64" s="281">
        <f>IF(C64="",NA(),MATCH($B64&amp;$C64,'Smelter Look-up'!$J:$J,0))</f>
        <v>44</v>
      </c>
      <c r="W64" s="282"/>
      <c r="X64" s="282">
        <f t="shared" ca="1" si="4"/>
        <v>0</v>
      </c>
      <c r="Y64" s="282"/>
      <c r="Z64" s="282"/>
      <c r="AB64" s="284" t="str">
        <f t="shared" si="5"/>
        <v>GoldChimet S.p.A.</v>
      </c>
    </row>
    <row r="65" spans="1:28" s="283" customFormat="1" ht="20.25">
      <c r="A65" s="346"/>
      <c r="B65" s="236" t="s">
        <v>1263</v>
      </c>
      <c r="C65" s="242" t="s">
        <v>617</v>
      </c>
      <c r="D65" s="236"/>
      <c r="E65" s="236" t="str">
        <f ca="1">IF(ISERROR($V65),"",OFFSET('Smelter Look-up'!$D$4,$V65-4,0)&amp;"")</f>
        <v>JAPAN</v>
      </c>
      <c r="F65" s="236" t="str">
        <f ca="1">IF(ISERROR($V65),"",OFFSET('Smelter Look-up'!$E$4,$V65-4,0))</f>
        <v>CID000264</v>
      </c>
      <c r="G65" s="236" t="str">
        <f ca="1">IF(C65=$X$4,"Enter smelter details", IF(ISERROR($V65),"",OFFSET('Smelter Look-up'!$F$4,$V65-4,0)))</f>
        <v>RMI</v>
      </c>
      <c r="H65" s="237">
        <f ca="1">IF(ISERROR($V65),"",OFFSET('Smelter Look-up'!$G$4,$V65-4,0))</f>
        <v>0</v>
      </c>
      <c r="I65" s="238" t="str">
        <f ca="1">IF(ISERROR($V65),"",OFFSET('Smelter Look-up'!$H$4,$V65-4,0))</f>
        <v>Chiyoda</v>
      </c>
      <c r="J65" s="238" t="str">
        <f ca="1">IF(ISERROR($V65),"",OFFSET('Smelter Look-up'!$I$4,$V65-4,0))</f>
        <v>Tokyo</v>
      </c>
      <c r="K65" s="240"/>
      <c r="L65" s="240"/>
      <c r="M65" s="240"/>
      <c r="N65" s="240"/>
      <c r="O65" s="240"/>
      <c r="P65" s="239"/>
      <c r="Q65" s="241"/>
      <c r="R65" s="236" t="str">
        <f ca="1">IF(ISERROR($V65),"",OFFSET('Smelter Look-up'!$C$4,$V65-4,0)&amp;"")</f>
        <v>Chugai Mining</v>
      </c>
      <c r="S65" s="250" t="str">
        <f t="shared" ca="1" si="3"/>
        <v>JP</v>
      </c>
      <c r="T65" s="250" t="str">
        <f ca="1">IF(B65="","",IF(ISERROR(MATCH($J65,SorP!$B$1:$B$6230,0)),"",INDIRECT("'SorP'!$A$"&amp;MATCH($J65,SorP!$B$1:$B$6230,0))))</f>
        <v>JP-13</v>
      </c>
      <c r="U65" s="280"/>
      <c r="V65" s="281">
        <f>IF(C65="",NA(),MATCH($B65&amp;$C65,'Smelter Look-up'!$J:$J,0))</f>
        <v>47</v>
      </c>
      <c r="W65" s="282"/>
      <c r="X65" s="282">
        <f t="shared" ca="1" si="4"/>
        <v>0</v>
      </c>
      <c r="Y65" s="282"/>
      <c r="Z65" s="282"/>
      <c r="AB65" s="284" t="str">
        <f t="shared" si="5"/>
        <v>GoldChugai Mining</v>
      </c>
    </row>
    <row r="66" spans="1:28" s="283" customFormat="1" ht="20.25">
      <c r="A66" s="346"/>
      <c r="B66" s="236" t="s">
        <v>1263</v>
      </c>
      <c r="C66" s="242" t="s">
        <v>2605</v>
      </c>
      <c r="D66" s="236"/>
      <c r="E66" s="236" t="str">
        <f ca="1">IF(ISERROR($V66),"",OFFSET('Smelter Look-up'!$D$4,$V66-4,0)&amp;"")</f>
        <v>KOREA, REPUBLIC OF</v>
      </c>
      <c r="F66" s="236" t="str">
        <f ca="1">IF(ISERROR($V66),"",OFFSET('Smelter Look-up'!$E$4,$V66-4,0))</f>
        <v>CID000328</v>
      </c>
      <c r="G66" s="236" t="str">
        <f ca="1">IF(C66=$X$4,"Enter smelter details", IF(ISERROR($V66),"",OFFSET('Smelter Look-up'!$F$4,$V66-4,0)))</f>
        <v>RMI</v>
      </c>
      <c r="H66" s="237">
        <f ca="1">IF(ISERROR($V66),"",OFFSET('Smelter Look-up'!$G$4,$V66-4,0))</f>
        <v>0</v>
      </c>
      <c r="I66" s="238" t="str">
        <f ca="1">IF(ISERROR($V66),"",OFFSET('Smelter Look-up'!$H$4,$V66-4,0))</f>
        <v>Namdong-gu</v>
      </c>
      <c r="J66" s="238" t="str">
        <f ca="1">IF(ISERROR($V66),"",OFFSET('Smelter Look-up'!$I$4,$V66-4,0))</f>
        <v>Incheon-gwangyeoksi</v>
      </c>
      <c r="K66" s="240"/>
      <c r="L66" s="240"/>
      <c r="M66" s="240"/>
      <c r="N66" s="240"/>
      <c r="O66" s="240"/>
      <c r="P66" s="239"/>
      <c r="Q66" s="241"/>
      <c r="R66" s="236" t="str">
        <f ca="1">IF(ISERROR($V66),"",OFFSET('Smelter Look-up'!$C$4,$V66-4,0)&amp;"")</f>
        <v>Daejin Indus Co., Ltd.</v>
      </c>
      <c r="S66" s="250" t="str">
        <f t="shared" ca="1" si="3"/>
        <v>KR</v>
      </c>
      <c r="T66" s="250" t="str">
        <f ca="1">IF(B66="","",IF(ISERROR(MATCH($J66,SorP!$B$1:$B$6230,0)),"",INDIRECT("'SorP'!$A$"&amp;MATCH($J66,SorP!$B$1:$B$6230,0))))</f>
        <v>KR-28</v>
      </c>
      <c r="U66" s="280"/>
      <c r="V66" s="281">
        <f>IF(C66="",NA(),MATCH($B66&amp;$C66,'Smelter Look-up'!$J:$J,0))</f>
        <v>48</v>
      </c>
      <c r="W66" s="282"/>
      <c r="X66" s="282">
        <f t="shared" ca="1" si="4"/>
        <v>0</v>
      </c>
      <c r="Y66" s="282"/>
      <c r="Z66" s="282"/>
      <c r="AB66" s="284" t="str">
        <f t="shared" si="5"/>
        <v>GoldDaejin Indus Co., Ltd.</v>
      </c>
    </row>
    <row r="67" spans="1:28" s="283" customFormat="1" ht="20.25">
      <c r="A67" s="346"/>
      <c r="B67" s="236" t="s">
        <v>1263</v>
      </c>
      <c r="C67" s="242" t="s">
        <v>14297</v>
      </c>
      <c r="D67" s="236"/>
      <c r="E67" s="236" t="str">
        <f ca="1">IF(ISERROR($V67),"",OFFSET('Smelter Look-up'!$D$4,$V67-4,0)&amp;"")</f>
        <v>GERMANY</v>
      </c>
      <c r="F67" s="236" t="str">
        <f ca="1">IF(ISERROR($V67),"",OFFSET('Smelter Look-up'!$E$4,$V67-4,0))</f>
        <v>CID000362</v>
      </c>
      <c r="G67" s="236" t="str">
        <f ca="1">IF(C67=$X$4,"Enter smelter details", IF(ISERROR($V67),"",OFFSET('Smelter Look-up'!$F$4,$V67-4,0)))</f>
        <v>RMI</v>
      </c>
      <c r="H67" s="237">
        <f ca="1">IF(ISERROR($V67),"",OFFSET('Smelter Look-up'!$G$4,$V67-4,0))</f>
        <v>0</v>
      </c>
      <c r="I67" s="238" t="str">
        <f ca="1">IF(ISERROR($V67),"",OFFSET('Smelter Look-up'!$H$4,$V67-4,0))</f>
        <v>Pforzheim</v>
      </c>
      <c r="J67" s="238" t="str">
        <f ca="1">IF(ISERROR($V67),"",OFFSET('Smelter Look-up'!$I$4,$V67-4,0))</f>
        <v>Baden-Württemberg</v>
      </c>
      <c r="K67" s="240"/>
      <c r="L67" s="240"/>
      <c r="M67" s="240"/>
      <c r="N67" s="240"/>
      <c r="O67" s="240"/>
      <c r="P67" s="239"/>
      <c r="Q67" s="241"/>
      <c r="R67" s="236" t="str">
        <f ca="1">IF(ISERROR($V67),"",OFFSET('Smelter Look-up'!$C$4,$V67-4,0)&amp;"")</f>
        <v>DODUCO Contacts and Refining GmbH</v>
      </c>
      <c r="S67" s="250" t="str">
        <f t="shared" ca="1" si="3"/>
        <v>DE</v>
      </c>
      <c r="T67" s="250" t="str">
        <f ca="1">IF(B67="","",IF(ISERROR(MATCH($J67,SorP!$B$1:$B$6230,0)),"",INDIRECT("'SorP'!$A$"&amp;MATCH($J67,SorP!$B$1:$B$6230,0))))</f>
        <v>DE-BW</v>
      </c>
      <c r="U67" s="280"/>
      <c r="V67" s="281">
        <f>IF(C67="",NA(),MATCH($B67&amp;$C67,'Smelter Look-up'!$J:$J,0))</f>
        <v>55</v>
      </c>
      <c r="W67" s="282"/>
      <c r="X67" s="282">
        <f t="shared" ca="1" si="4"/>
        <v>0</v>
      </c>
      <c r="Y67" s="282"/>
      <c r="Z67" s="282"/>
      <c r="AB67" s="284" t="str">
        <f t="shared" si="5"/>
        <v>GoldDODUCO Contacts and Refining GmbH</v>
      </c>
    </row>
    <row r="68" spans="1:28" s="283" customFormat="1" ht="20.25">
      <c r="A68" s="346"/>
      <c r="B68" s="236" t="s">
        <v>1263</v>
      </c>
      <c r="C68" s="242" t="s">
        <v>1034</v>
      </c>
      <c r="D68" s="236"/>
      <c r="E68" s="236" t="str">
        <f ca="1">IF(ISERROR($V68),"",OFFSET('Smelter Look-up'!$D$4,$V68-4,0)&amp;"")</f>
        <v>JAPAN</v>
      </c>
      <c r="F68" s="236" t="str">
        <f ca="1">IF(ISERROR($V68),"",OFFSET('Smelter Look-up'!$E$4,$V68-4,0))</f>
        <v>CID000401</v>
      </c>
      <c r="G68" s="236" t="str">
        <f ca="1">IF(C68=$X$4,"Enter smelter details", IF(ISERROR($V68),"",OFFSET('Smelter Look-up'!$F$4,$V68-4,0)))</f>
        <v>RMI</v>
      </c>
      <c r="H68" s="237">
        <f ca="1">IF(ISERROR($V68),"",OFFSET('Smelter Look-up'!$G$4,$V68-4,0))</f>
        <v>0</v>
      </c>
      <c r="I68" s="238" t="str">
        <f ca="1">IF(ISERROR($V68),"",OFFSET('Smelter Look-up'!$H$4,$V68-4,0))</f>
        <v>Kosaka</v>
      </c>
      <c r="J68" s="238" t="str">
        <f ca="1">IF(ISERROR($V68),"",OFFSET('Smelter Look-up'!$I$4,$V68-4,0))</f>
        <v>Akita</v>
      </c>
      <c r="K68" s="240"/>
      <c r="L68" s="240"/>
      <c r="M68" s="240"/>
      <c r="N68" s="240"/>
      <c r="O68" s="240"/>
      <c r="P68" s="239"/>
      <c r="Q68" s="241"/>
      <c r="R68" s="236" t="str">
        <f ca="1">IF(ISERROR($V68),"",OFFSET('Smelter Look-up'!$C$4,$V68-4,0)&amp;"")</f>
        <v>Dowa</v>
      </c>
      <c r="S68" s="250" t="str">
        <f t="shared" ca="1" si="3"/>
        <v>JP</v>
      </c>
      <c r="T68" s="250" t="str">
        <f ca="1">IF(B68="","",IF(ISERROR(MATCH($J68,SorP!$B$1:$B$6230,0)),"",INDIRECT("'SorP'!$A$"&amp;MATCH($J68,SorP!$B$1:$B$6230,0))))</f>
        <v>JP-05</v>
      </c>
      <c r="U68" s="280"/>
      <c r="V68" s="281">
        <f>IF(C68="",NA(),MATCH($B68&amp;$C68,'Smelter Look-up'!$J:$J,0))</f>
        <v>57</v>
      </c>
      <c r="W68" s="282"/>
      <c r="X68" s="282">
        <f t="shared" ca="1" si="4"/>
        <v>0</v>
      </c>
      <c r="Y68" s="282"/>
      <c r="Z68" s="282"/>
      <c r="AB68" s="284" t="str">
        <f t="shared" si="5"/>
        <v>GoldDowa</v>
      </c>
    </row>
    <row r="69" spans="1:28" s="283" customFormat="1" ht="20.25">
      <c r="A69" s="346"/>
      <c r="B69" s="236" t="s">
        <v>1263</v>
      </c>
      <c r="C69" s="242" t="s">
        <v>14298</v>
      </c>
      <c r="D69" s="236"/>
      <c r="E69" s="236" t="str">
        <f ca="1">IF(ISERROR($V69),"",OFFSET('Smelter Look-up'!$D$4,$V69-4,0)&amp;"")</f>
        <v>KOREA, REPUBLIC OF</v>
      </c>
      <c r="F69" s="236" t="str">
        <f ca="1">IF(ISERROR($V69),"",OFFSET('Smelter Look-up'!$E$4,$V69-4,0))</f>
        <v>CID003195</v>
      </c>
      <c r="G69" s="236" t="str">
        <f ca="1">IF(C69=$X$4,"Enter smelter details", IF(ISERROR($V69),"",OFFSET('Smelter Look-up'!$F$4,$V69-4,0)))</f>
        <v>RMI</v>
      </c>
      <c r="H69" s="237">
        <f ca="1">IF(ISERROR($V69),"",OFFSET('Smelter Look-up'!$G$4,$V69-4,0))</f>
        <v>0</v>
      </c>
      <c r="I69" s="238" t="str">
        <f ca="1">IF(ISERROR($V69),"",OFFSET('Smelter Look-up'!$H$4,$V69-4,0))</f>
        <v>Chopyeong-myeon</v>
      </c>
      <c r="J69" s="238" t="str">
        <f ca="1">IF(ISERROR($V69),"",OFFSET('Smelter Look-up'!$I$4,$V69-4,0))</f>
        <v>Chungcheongbuk-do</v>
      </c>
      <c r="K69" s="240"/>
      <c r="L69" s="240"/>
      <c r="M69" s="240"/>
      <c r="N69" s="240"/>
      <c r="O69" s="240"/>
      <c r="P69" s="239"/>
      <c r="Q69" s="241"/>
      <c r="R69" s="236" t="str">
        <f ca="1">IF(ISERROR($V69),"",OFFSET('Smelter Look-up'!$C$4,$V69-4,0)&amp;"")</f>
        <v>DS PRETECH Co., Ltd.</v>
      </c>
      <c r="S69" s="250" t="str">
        <f t="shared" ca="1" si="3"/>
        <v>KR</v>
      </c>
      <c r="T69" s="250" t="str">
        <f ca="1">IF(B69="","",IF(ISERROR(MATCH($J69,SorP!$B$1:$B$6230,0)),"",INDIRECT("'SorP'!$A$"&amp;MATCH($J69,SorP!$B$1:$B$6230,0))))</f>
        <v>KR-43</v>
      </c>
      <c r="U69" s="280"/>
      <c r="V69" s="281">
        <f>IF(C69="",NA(),MATCH($B69&amp;$C69,'Smelter Look-up'!$J:$J,0))</f>
        <v>61</v>
      </c>
      <c r="W69" s="282"/>
      <c r="X69" s="282">
        <f t="shared" ca="1" si="4"/>
        <v>0</v>
      </c>
      <c r="Y69" s="282"/>
      <c r="Z69" s="282"/>
      <c r="AB69" s="284" t="str">
        <f t="shared" si="5"/>
        <v>GoldDS PRETECH Co., Ltd.</v>
      </c>
    </row>
    <row r="70" spans="1:28" s="283" customFormat="1" ht="20.25">
      <c r="A70" s="346"/>
      <c r="B70" s="236" t="s">
        <v>1263</v>
      </c>
      <c r="C70" s="242" t="s">
        <v>2755</v>
      </c>
      <c r="D70" s="236"/>
      <c r="E70" s="236" t="str">
        <f ca="1">IF(ISERROR($V70),"",OFFSET('Smelter Look-up'!$D$4,$V70-4,0)&amp;"")</f>
        <v>KOREA, REPUBLIC OF</v>
      </c>
      <c r="F70" s="236" t="str">
        <f ca="1">IF(ISERROR($V70),"",OFFSET('Smelter Look-up'!$E$4,$V70-4,0))</f>
        <v>CID000359</v>
      </c>
      <c r="G70" s="236" t="str">
        <f ca="1">IF(C70=$X$4,"Enter smelter details", IF(ISERROR($V70),"",OFFSET('Smelter Look-up'!$F$4,$V70-4,0)))</f>
        <v>RMI</v>
      </c>
      <c r="H70" s="237">
        <f ca="1">IF(ISERROR($V70),"",OFFSET('Smelter Look-up'!$G$4,$V70-4,0))</f>
        <v>0</v>
      </c>
      <c r="I70" s="238" t="str">
        <f ca="1">IF(ISERROR($V70),"",OFFSET('Smelter Look-up'!$H$4,$V70-4,0))</f>
        <v>Gimpo</v>
      </c>
      <c r="J70" s="238" t="str">
        <f ca="1">IF(ISERROR($V70),"",OFFSET('Smelter Look-up'!$I$4,$V70-4,0))</f>
        <v>Gyeonggi-do</v>
      </c>
      <c r="K70" s="240"/>
      <c r="L70" s="240"/>
      <c r="M70" s="240"/>
      <c r="N70" s="240"/>
      <c r="O70" s="240"/>
      <c r="P70" s="239"/>
      <c r="Q70" s="241"/>
      <c r="R70" s="236" t="str">
        <f ca="1">IF(ISERROR($V70),"",OFFSET('Smelter Look-up'!$C$4,$V70-4,0)&amp;"")</f>
        <v>DSC (Do Sung Corporation)</v>
      </c>
      <c r="S70" s="250" t="str">
        <f t="shared" ca="1" si="3"/>
        <v>KR</v>
      </c>
      <c r="T70" s="250" t="str">
        <f ca="1">IF(B70="","",IF(ISERROR(MATCH($J70,SorP!$B$1:$B$6230,0)),"",INDIRECT("'SorP'!$A$"&amp;MATCH($J70,SorP!$B$1:$B$6230,0))))</f>
        <v>KR-41</v>
      </c>
      <c r="U70" s="280"/>
      <c r="V70" s="281">
        <f>IF(C70="",NA(),MATCH($B70&amp;$C70,'Smelter Look-up'!$J:$J,0))</f>
        <v>62</v>
      </c>
      <c r="W70" s="282"/>
      <c r="X70" s="282">
        <f t="shared" ca="1" si="4"/>
        <v>0</v>
      </c>
      <c r="Y70" s="282"/>
      <c r="Z70" s="282"/>
      <c r="AB70" s="284" t="str">
        <f t="shared" si="5"/>
        <v>GoldDSC (Do Sung Corporation)</v>
      </c>
    </row>
    <row r="71" spans="1:28" s="283" customFormat="1" ht="20.25">
      <c r="A71" s="346"/>
      <c r="B71" s="236" t="s">
        <v>1263</v>
      </c>
      <c r="C71" s="242" t="s">
        <v>465</v>
      </c>
      <c r="D71" s="236"/>
      <c r="E71" s="236" t="str">
        <f ca="1">IF(ISERROR($V71),"",OFFSET('Smelter Look-up'!$D$4,$V71-4,0)&amp;"")</f>
        <v>JAPAN</v>
      </c>
      <c r="F71" s="236" t="str">
        <f ca="1">IF(ISERROR($V71),"",OFFSET('Smelter Look-up'!$E$4,$V71-4,0))</f>
        <v>CID000425</v>
      </c>
      <c r="G71" s="236" t="str">
        <f ca="1">IF(C71=$X$4,"Enter smelter details", IF(ISERROR($V71),"",OFFSET('Smelter Look-up'!$F$4,$V71-4,0)))</f>
        <v>RMI</v>
      </c>
      <c r="H71" s="237">
        <f ca="1">IF(ISERROR($V71),"",OFFSET('Smelter Look-up'!$G$4,$V71-4,0))</f>
        <v>0</v>
      </c>
      <c r="I71" s="238" t="str">
        <f ca="1">IF(ISERROR($V71),"",OFFSET('Smelter Look-up'!$H$4,$V71-4,0))</f>
        <v>Honjo</v>
      </c>
      <c r="J71" s="238" t="str">
        <f ca="1">IF(ISERROR($V71),"",OFFSET('Smelter Look-up'!$I$4,$V71-4,0))</f>
        <v>Saitama</v>
      </c>
      <c r="K71" s="240"/>
      <c r="L71" s="240"/>
      <c r="M71" s="240"/>
      <c r="N71" s="240"/>
      <c r="O71" s="240"/>
      <c r="P71" s="239"/>
      <c r="Q71" s="241"/>
      <c r="R71" s="236" t="str">
        <f ca="1">IF(ISERROR($V71),"",OFFSET('Smelter Look-up'!$C$4,$V71-4,0)&amp;"")</f>
        <v>Eco-System Recycling Co., Ltd.</v>
      </c>
      <c r="S71" s="250" t="str">
        <f t="shared" ca="1" si="3"/>
        <v>JP</v>
      </c>
      <c r="T71" s="250" t="str">
        <f ca="1">IF(B71="","",IF(ISERROR(MATCH($J71,SorP!$B$1:$B$6230,0)),"",INDIRECT("'SorP'!$A$"&amp;MATCH($J71,SorP!$B$1:$B$6230,0))))</f>
        <v>JP-11</v>
      </c>
      <c r="U71" s="280"/>
      <c r="V71" s="281">
        <f>IF(C71="",NA(),MATCH($B71&amp;$C71,'Smelter Look-up'!$J:$J,0))</f>
        <v>63</v>
      </c>
      <c r="W71" s="282"/>
      <c r="X71" s="282">
        <f t="shared" ca="1" si="4"/>
        <v>0</v>
      </c>
      <c r="Y71" s="282"/>
      <c r="Z71" s="282"/>
      <c r="AB71" s="284" t="str">
        <f t="shared" si="5"/>
        <v>GoldEco-System Recycling Co., Ltd.</v>
      </c>
    </row>
    <row r="72" spans="1:28" s="283" customFormat="1" ht="20.25">
      <c r="A72" s="346"/>
      <c r="B72" s="236" t="s">
        <v>1263</v>
      </c>
      <c r="C72" s="242" t="s">
        <v>1977</v>
      </c>
      <c r="D72" s="236"/>
      <c r="E72" s="236" t="str">
        <f ca="1">IF(ISERROR($V72),"",OFFSET('Smelter Look-up'!$D$4,$V72-4,0)&amp;"")</f>
        <v>UNITED STATES OF AMERICA</v>
      </c>
      <c r="F72" s="236" t="str">
        <f ca="1">IF(ISERROR($V72),"",OFFSET('Smelter Look-up'!$E$4,$V72-4,0))</f>
        <v>CID002459</v>
      </c>
      <c r="G72" s="236" t="str">
        <f ca="1">IF(C72=$X$4,"Enter smelter details", IF(ISERROR($V72),"",OFFSET('Smelter Look-up'!$F$4,$V72-4,0)))</f>
        <v>RMI</v>
      </c>
      <c r="H72" s="237">
        <f ca="1">IF(ISERROR($V72),"",OFFSET('Smelter Look-up'!$G$4,$V72-4,0))</f>
        <v>0</v>
      </c>
      <c r="I72" s="238" t="str">
        <f ca="1">IF(ISERROR($V72),"",OFFSET('Smelter Look-up'!$H$4,$V72-4,0))</f>
        <v>Warwick</v>
      </c>
      <c r="J72" s="238" t="str">
        <f ca="1">IF(ISERROR($V72),"",OFFSET('Smelter Look-up'!$I$4,$V72-4,0))</f>
        <v>Rhode Island</v>
      </c>
      <c r="K72" s="240"/>
      <c r="L72" s="240"/>
      <c r="M72" s="240"/>
      <c r="N72" s="240"/>
      <c r="O72" s="240"/>
      <c r="P72" s="239"/>
      <c r="Q72" s="241"/>
      <c r="R72" s="236" t="str">
        <f ca="1">IF(ISERROR($V72),"",OFFSET('Smelter Look-up'!$C$4,$V72-4,0)&amp;"")</f>
        <v>Geib Refining Corporation</v>
      </c>
      <c r="S72" s="250" t="str">
        <f t="shared" ca="1" si="3"/>
        <v>US</v>
      </c>
      <c r="T72" s="250" t="str">
        <f ca="1">IF(B72="","",IF(ISERROR(MATCH($J72,SorP!$B$1:$B$6230,0)),"",INDIRECT("'SorP'!$A$"&amp;MATCH($J72,SorP!$B$1:$B$6230,0))))</f>
        <v>US-RI</v>
      </c>
      <c r="U72" s="280"/>
      <c r="V72" s="281">
        <f>IF(C72="",NA(),MATCH($B72&amp;$C72,'Smelter Look-up'!$J:$J,0))</f>
        <v>71</v>
      </c>
      <c r="W72" s="282"/>
      <c r="X72" s="282">
        <f t="shared" ca="1" si="4"/>
        <v>0</v>
      </c>
      <c r="Y72" s="282"/>
      <c r="Z72" s="282"/>
      <c r="AB72" s="284" t="str">
        <f t="shared" si="5"/>
        <v>GoldGeib Refining Corporation</v>
      </c>
    </row>
    <row r="73" spans="1:28" s="283" customFormat="1" ht="20.25">
      <c r="A73" s="346"/>
      <c r="B73" s="236" t="s">
        <v>1263</v>
      </c>
      <c r="C73" s="242" t="s">
        <v>3252</v>
      </c>
      <c r="D73" s="236"/>
      <c r="E73" s="236" t="str">
        <f ca="1">IF(ISERROR($V73),"",OFFSET('Smelter Look-up'!$D$4,$V73-4,0)&amp;"")</f>
        <v>CHINA</v>
      </c>
      <c r="F73" s="236" t="str">
        <f ca="1">IF(ISERROR($V73),"",OFFSET('Smelter Look-up'!$E$4,$V73-4,0))</f>
        <v>CID002243</v>
      </c>
      <c r="G73" s="236" t="str">
        <f ca="1">IF(C73=$X$4,"Enter smelter details", IF(ISERROR($V73),"",OFFSET('Smelter Look-up'!$F$4,$V73-4,0)))</f>
        <v>RMI</v>
      </c>
      <c r="H73" s="237">
        <f ca="1">IF(ISERROR($V73),"",OFFSET('Smelter Look-up'!$G$4,$V73-4,0))</f>
        <v>0</v>
      </c>
      <c r="I73" s="238" t="str">
        <f ca="1">IF(ISERROR($V73),"",OFFSET('Smelter Look-up'!$H$4,$V73-4,0))</f>
        <v>Shanghang</v>
      </c>
      <c r="J73" s="238" t="str">
        <f ca="1">IF(ISERROR($V73),"",OFFSET('Smelter Look-up'!$I$4,$V73-4,0))</f>
        <v>Fujian</v>
      </c>
      <c r="K73" s="240"/>
      <c r="L73" s="240"/>
      <c r="M73" s="240"/>
      <c r="N73" s="240"/>
      <c r="O73" s="240"/>
      <c r="P73" s="239"/>
      <c r="Q73" s="241"/>
      <c r="R73" s="236" t="str">
        <f ca="1">IF(ISERROR($V73),"",OFFSET('Smelter Look-up'!$C$4,$V73-4,0)&amp;"")</f>
        <v>Gold Refinery of Zijin Mining Group Co., Ltd.</v>
      </c>
      <c r="S73" s="250" t="str">
        <f t="shared" ca="1" si="3"/>
        <v>CN</v>
      </c>
      <c r="T73" s="250" t="str">
        <f ca="1">IF(B73="","",IF(ISERROR(MATCH($J73,SorP!$B$1:$B$6230,0)),"",INDIRECT("'SorP'!$A$"&amp;MATCH($J73,SorP!$B$1:$B$6230,0))))</f>
        <v>CN-35</v>
      </c>
      <c r="U73" s="280"/>
      <c r="V73" s="281">
        <f>IF(C73="",NA(),MATCH($B73&amp;$C73,'Smelter Look-up'!$J:$J,0))</f>
        <v>73</v>
      </c>
      <c r="W73" s="282"/>
      <c r="X73" s="282">
        <f t="shared" ca="1" si="4"/>
        <v>0</v>
      </c>
      <c r="Y73" s="282"/>
      <c r="Z73" s="282"/>
      <c r="AB73" s="284" t="str">
        <f t="shared" si="5"/>
        <v>GoldGold Refinery of Zijin Mining Group Co., Ltd.</v>
      </c>
    </row>
    <row r="74" spans="1:28" s="283" customFormat="1" ht="20.25">
      <c r="A74" s="346"/>
      <c r="B74" s="236" t="s">
        <v>1263</v>
      </c>
      <c r="C74" s="242" t="s">
        <v>3254</v>
      </c>
      <c r="D74" s="236"/>
      <c r="E74" s="236" t="str">
        <f ca="1">IF(ISERROR($V74),"",OFFSET('Smelter Look-up'!$D$4,$V74-4,0)&amp;"")</f>
        <v>KOREA, REPUBLIC OF</v>
      </c>
      <c r="F74" s="236" t="str">
        <f ca="1">IF(ISERROR($V74),"",OFFSET('Smelter Look-up'!$E$4,$V74-4,0))</f>
        <v>CID000689</v>
      </c>
      <c r="G74" s="236" t="str">
        <f ca="1">IF(C74=$X$4,"Enter smelter details", IF(ISERROR($V74),"",OFFSET('Smelter Look-up'!$F$4,$V74-4,0)))</f>
        <v>RMI</v>
      </c>
      <c r="H74" s="237">
        <f ca="1">IF(ISERROR($V74),"",OFFSET('Smelter Look-up'!$G$4,$V74-4,0))</f>
        <v>0</v>
      </c>
      <c r="I74" s="238" t="str">
        <f ca="1">IF(ISERROR($V74),"",OFFSET('Smelter Look-up'!$H$4,$V74-4,0))</f>
        <v>Seo-gu</v>
      </c>
      <c r="J74" s="238" t="str">
        <f ca="1">IF(ISERROR($V74),"",OFFSET('Smelter Look-up'!$I$4,$V74-4,0))</f>
        <v>Incheon-gwangyeoksi</v>
      </c>
      <c r="K74" s="240"/>
      <c r="L74" s="240"/>
      <c r="M74" s="240"/>
      <c r="N74" s="240"/>
      <c r="O74" s="240"/>
      <c r="P74" s="239"/>
      <c r="Q74" s="241"/>
      <c r="R74" s="236" t="str">
        <f ca="1">IF(ISERROR($V74),"",OFFSET('Smelter Look-up'!$C$4,$V74-4,0)&amp;"")</f>
        <v>HeeSung Metal Ltd.</v>
      </c>
      <c r="S74" s="250" t="str">
        <f t="shared" ca="1" si="3"/>
        <v>KR</v>
      </c>
      <c r="T74" s="250" t="str">
        <f ca="1">IF(B74="","",IF(ISERROR(MATCH($J74,SorP!$B$1:$B$6230,0)),"",INDIRECT("'SorP'!$A$"&amp;MATCH($J74,SorP!$B$1:$B$6230,0))))</f>
        <v>KR-28</v>
      </c>
      <c r="U74" s="280"/>
      <c r="V74" s="281">
        <f>IF(C74="",NA(),MATCH($B74&amp;$C74,'Smelter Look-up'!$J:$J,0))</f>
        <v>81</v>
      </c>
      <c r="W74" s="282"/>
      <c r="X74" s="282">
        <f t="shared" ca="1" si="4"/>
        <v>0</v>
      </c>
      <c r="Y74" s="282"/>
      <c r="Z74" s="282"/>
      <c r="AB74" s="284" t="str">
        <f t="shared" si="5"/>
        <v>GoldHeeSung Metal Ltd.</v>
      </c>
    </row>
    <row r="75" spans="1:28" s="283" customFormat="1" ht="20.25">
      <c r="A75" s="346"/>
      <c r="B75" s="236" t="s">
        <v>1263</v>
      </c>
      <c r="C75" s="242" t="s">
        <v>1168</v>
      </c>
      <c r="D75" s="236"/>
      <c r="E75" s="236" t="str">
        <f ca="1">IF(ISERROR($V75),"",OFFSET('Smelter Look-up'!$D$4,$V75-4,0)&amp;"")</f>
        <v>GERMANY</v>
      </c>
      <c r="F75" s="236" t="str">
        <f ca="1">IF(ISERROR($V75),"",OFFSET('Smelter Look-up'!$E$4,$V75-4,0))</f>
        <v>CID000694</v>
      </c>
      <c r="G75" s="236" t="str">
        <f ca="1">IF(C75=$X$4,"Enter smelter details", IF(ISERROR($V75),"",OFFSET('Smelter Look-up'!$F$4,$V75-4,0)))</f>
        <v>RMI</v>
      </c>
      <c r="H75" s="237">
        <f ca="1">IF(ISERROR($V75),"",OFFSET('Smelter Look-up'!$G$4,$V75-4,0))</f>
        <v>0</v>
      </c>
      <c r="I75" s="238" t="str">
        <f ca="1">IF(ISERROR($V75),"",OFFSET('Smelter Look-up'!$H$4,$V75-4,0))</f>
        <v>Pforzheim</v>
      </c>
      <c r="J75" s="238" t="str">
        <f ca="1">IF(ISERROR($V75),"",OFFSET('Smelter Look-up'!$I$4,$V75-4,0))</f>
        <v>Baden-Württemberg</v>
      </c>
      <c r="K75" s="240"/>
      <c r="L75" s="240"/>
      <c r="M75" s="240"/>
      <c r="N75" s="240"/>
      <c r="O75" s="240"/>
      <c r="P75" s="239"/>
      <c r="Q75" s="241"/>
      <c r="R75" s="236" t="str">
        <f ca="1">IF(ISERROR($V75),"",OFFSET('Smelter Look-up'!$C$4,$V75-4,0)&amp;"")</f>
        <v>Heimerle + Meule GmbH</v>
      </c>
      <c r="S75" s="250" t="str">
        <f t="shared" ca="1" si="3"/>
        <v>DE</v>
      </c>
      <c r="T75" s="250" t="str">
        <f ca="1">IF(B75="","",IF(ISERROR(MATCH($J75,SorP!$B$1:$B$6230,0)),"",INDIRECT("'SorP'!$A$"&amp;MATCH($J75,SorP!$B$1:$B$6230,0))))</f>
        <v>DE-BW</v>
      </c>
      <c r="U75" s="280"/>
      <c r="V75" s="281">
        <f>IF(C75="",NA(),MATCH($B75&amp;$C75,'Smelter Look-up'!$J:$J,0))</f>
        <v>82</v>
      </c>
      <c r="W75" s="282"/>
      <c r="X75" s="282">
        <f t="shared" ca="1" si="4"/>
        <v>0</v>
      </c>
      <c r="Y75" s="282"/>
      <c r="Z75" s="282"/>
      <c r="AB75" s="284" t="str">
        <f t="shared" si="5"/>
        <v>GoldHeimerle + Meule GmbH</v>
      </c>
    </row>
    <row r="76" spans="1:28" s="283" customFormat="1" ht="20.25">
      <c r="A76" s="346"/>
      <c r="B76" s="236" t="s">
        <v>1263</v>
      </c>
      <c r="C76" s="242" t="s">
        <v>3257</v>
      </c>
      <c r="D76" s="236"/>
      <c r="E76" s="236" t="str">
        <f ca="1">IF(ISERROR($V76),"",OFFSET('Smelter Look-up'!$D$4,$V76-4,0)&amp;"")</f>
        <v>CHINA</v>
      </c>
      <c r="F76" s="236" t="str">
        <f ca="1">IF(ISERROR($V76),"",OFFSET('Smelter Look-up'!$E$4,$V76-4,0))</f>
        <v>CID000707</v>
      </c>
      <c r="G76" s="236" t="str">
        <f ca="1">IF(C76=$X$4,"Enter smelter details", IF(ISERROR($V76),"",OFFSET('Smelter Look-up'!$F$4,$V76-4,0)))</f>
        <v>RMI</v>
      </c>
      <c r="H76" s="237">
        <f ca="1">IF(ISERROR($V76),"",OFFSET('Smelter Look-up'!$G$4,$V76-4,0))</f>
        <v>0</v>
      </c>
      <c r="I76" s="238" t="str">
        <f ca="1">IF(ISERROR($V76),"",OFFSET('Smelter Look-up'!$H$4,$V76-4,0))</f>
        <v>Fanling</v>
      </c>
      <c r="J76" s="238" t="str">
        <f ca="1">IF(ISERROR($V76),"",OFFSET('Smelter Look-up'!$I$4,$V76-4,0))</f>
        <v>Hong Kong</v>
      </c>
      <c r="K76" s="240"/>
      <c r="L76" s="240"/>
      <c r="M76" s="240"/>
      <c r="N76" s="240"/>
      <c r="O76" s="240"/>
      <c r="P76" s="239"/>
      <c r="Q76" s="241"/>
      <c r="R76" s="236" t="str">
        <f ca="1">IF(ISERROR($V76),"",OFFSET('Smelter Look-up'!$C$4,$V76-4,0)&amp;"")</f>
        <v>Heraeus Metals Hong Kong Ltd.</v>
      </c>
      <c r="S76" s="250" t="str">
        <f t="shared" ca="1" si="3"/>
        <v>CN</v>
      </c>
      <c r="T76" s="250" t="str">
        <f ca="1">IF(B76="","",IF(ISERROR(MATCH($J76,SorP!$B$1:$B$6230,0)),"",INDIRECT("'SorP'!$A$"&amp;MATCH($J76,SorP!$B$1:$B$6230,0))))</f>
        <v>CN-91</v>
      </c>
      <c r="U76" s="280"/>
      <c r="V76" s="281">
        <f>IF(C76="",NA(),MATCH($B76&amp;$C76,'Smelter Look-up'!$J:$J,0))</f>
        <v>87</v>
      </c>
      <c r="W76" s="282"/>
      <c r="X76" s="282">
        <f t="shared" ca="1" si="4"/>
        <v>0</v>
      </c>
      <c r="Y76" s="282"/>
      <c r="Z76" s="282"/>
      <c r="AB76" s="284" t="str">
        <f t="shared" si="5"/>
        <v>GoldHeraeus Metals Hong Kong Ltd.</v>
      </c>
    </row>
    <row r="77" spans="1:28" s="283" customFormat="1" ht="20.25">
      <c r="A77" s="346"/>
      <c r="B77" s="236" t="s">
        <v>1263</v>
      </c>
      <c r="C77" s="242" t="s">
        <v>1368</v>
      </c>
      <c r="D77" s="236"/>
      <c r="E77" s="236" t="str">
        <f ca="1">IF(ISERROR($V77),"",OFFSET('Smelter Look-up'!$D$4,$V77-4,0)&amp;"")</f>
        <v>GERMANY</v>
      </c>
      <c r="F77" s="236" t="str">
        <f ca="1">IF(ISERROR($V77),"",OFFSET('Smelter Look-up'!$E$4,$V77-4,0))</f>
        <v>CID000711</v>
      </c>
      <c r="G77" s="236" t="str">
        <f ca="1">IF(C77=$X$4,"Enter smelter details", IF(ISERROR($V77),"",OFFSET('Smelter Look-up'!$F$4,$V77-4,0)))</f>
        <v>RMI</v>
      </c>
      <c r="H77" s="237">
        <f ca="1">IF(ISERROR($V77),"",OFFSET('Smelter Look-up'!$G$4,$V77-4,0))</f>
        <v>0</v>
      </c>
      <c r="I77" s="238" t="str">
        <f ca="1">IF(ISERROR($V77),"",OFFSET('Smelter Look-up'!$H$4,$V77-4,0))</f>
        <v>Hanau</v>
      </c>
      <c r="J77" s="238" t="str">
        <f ca="1">IF(ISERROR($V77),"",OFFSET('Smelter Look-up'!$I$4,$V77-4,0))</f>
        <v>Hessen</v>
      </c>
      <c r="K77" s="240"/>
      <c r="L77" s="240"/>
      <c r="M77" s="240"/>
      <c r="N77" s="240"/>
      <c r="O77" s="240"/>
      <c r="P77" s="239"/>
      <c r="Q77" s="241"/>
      <c r="R77" s="236" t="str">
        <f ca="1">IF(ISERROR($V77),"",OFFSET('Smelter Look-up'!$C$4,$V77-4,0)&amp;"")</f>
        <v>Heraeus Precious Metals GmbH &amp; Co. KG</v>
      </c>
      <c r="S77" s="250" t="str">
        <f t="shared" ca="1" si="3"/>
        <v>DE</v>
      </c>
      <c r="T77" s="250" t="str">
        <f ca="1">IF(B77="","",IF(ISERROR(MATCH($J77,SorP!$B$1:$B$6230,0)),"",INDIRECT("'SorP'!$A$"&amp;MATCH($J77,SorP!$B$1:$B$6230,0))))</f>
        <v>DE-HE</v>
      </c>
      <c r="U77" s="280"/>
      <c r="V77" s="281">
        <f>IF(C77="",NA(),MATCH($B77&amp;$C77,'Smelter Look-up'!$J:$J,0))</f>
        <v>88</v>
      </c>
      <c r="W77" s="282"/>
      <c r="X77" s="282">
        <f t="shared" ca="1" si="4"/>
        <v>0</v>
      </c>
      <c r="Y77" s="282"/>
      <c r="Z77" s="282"/>
      <c r="AB77" s="284" t="str">
        <f t="shared" si="5"/>
        <v>GoldHeraeus Precious Metals GmbH &amp; Co. KG</v>
      </c>
    </row>
    <row r="78" spans="1:28" s="283" customFormat="1" ht="25.5">
      <c r="A78" s="346"/>
      <c r="B78" s="236" t="s">
        <v>1263</v>
      </c>
      <c r="C78" s="242" t="s">
        <v>2981</v>
      </c>
      <c r="D78" s="236"/>
      <c r="E78" s="236" t="str">
        <f ca="1">IF(ISERROR($V78),"",OFFSET('Smelter Look-up'!$D$4,$V78-4,0)&amp;"")</f>
        <v>CHINA</v>
      </c>
      <c r="F78" s="236" t="str">
        <f ca="1">IF(ISERROR($V78),"",OFFSET('Smelter Look-up'!$E$4,$V78-4,0))</f>
        <v>CID000801</v>
      </c>
      <c r="G78" s="236" t="str">
        <f ca="1">IF(C78=$X$4,"Enter smelter details", IF(ISERROR($V78),"",OFFSET('Smelter Look-up'!$F$4,$V78-4,0)))</f>
        <v>RMI</v>
      </c>
      <c r="H78" s="237">
        <f ca="1">IF(ISERROR($V78),"",OFFSET('Smelter Look-up'!$G$4,$V78-4,0))</f>
        <v>0</v>
      </c>
      <c r="I78" s="238" t="str">
        <f ca="1">IF(ISERROR($V78),"",OFFSET('Smelter Look-up'!$H$4,$V78-4,0))</f>
        <v>Hohhot</v>
      </c>
      <c r="J78" s="238" t="str">
        <f ca="1">IF(ISERROR($V78),"",OFFSET('Smelter Look-up'!$I$4,$V78-4,0))</f>
        <v>Nei Mongol</v>
      </c>
      <c r="K78" s="240"/>
      <c r="L78" s="240"/>
      <c r="M78" s="240"/>
      <c r="N78" s="240"/>
      <c r="O78" s="240"/>
      <c r="P78" s="239"/>
      <c r="Q78" s="241"/>
      <c r="R78" s="236" t="str">
        <f ca="1">IF(ISERROR($V78),"",OFFSET('Smelter Look-up'!$C$4,$V78-4,0)&amp;"")</f>
        <v>Inner Mongolia Qiankun Gold and Silver Refinery Share Co., Ltd.</v>
      </c>
      <c r="S78" s="250" t="str">
        <f t="shared" ca="1" si="3"/>
        <v>CN</v>
      </c>
      <c r="T78" s="250" t="str">
        <f ca="1">IF(B78="","",IF(ISERROR(MATCH($J78,SorP!$B$1:$B$6230,0)),"",INDIRECT("'SorP'!$A$"&amp;MATCH($J78,SorP!$B$1:$B$6230,0))))</f>
        <v>CN-15</v>
      </c>
      <c r="U78" s="280"/>
      <c r="V78" s="281">
        <f>IF(C78="",NA(),MATCH($B78&amp;$C78,'Smelter Look-up'!$J:$J,0))</f>
        <v>95</v>
      </c>
      <c r="W78" s="282"/>
      <c r="X78" s="282">
        <f t="shared" ca="1" si="4"/>
        <v>0</v>
      </c>
      <c r="Y78" s="282"/>
      <c r="Z78" s="282"/>
      <c r="AB78" s="284" t="str">
        <f t="shared" si="5"/>
        <v>GoldInner Mongolia Qiankun Gold and Silver Refinery Share Co., Ltd.</v>
      </c>
    </row>
    <row r="79" spans="1:28" s="283" customFormat="1" ht="20.25">
      <c r="A79" s="346"/>
      <c r="B79" s="236" t="s">
        <v>1263</v>
      </c>
      <c r="C79" s="242" t="s">
        <v>1369</v>
      </c>
      <c r="D79" s="236"/>
      <c r="E79" s="236" t="str">
        <f ca="1">IF(ISERROR($V79),"",OFFSET('Smelter Look-up'!$D$4,$V79-4,0)&amp;"")</f>
        <v>JAPAN</v>
      </c>
      <c r="F79" s="236" t="str">
        <f ca="1">IF(ISERROR($V79),"",OFFSET('Smelter Look-up'!$E$4,$V79-4,0))</f>
        <v>CID000807</v>
      </c>
      <c r="G79" s="236" t="str">
        <f ca="1">IF(C79=$X$4,"Enter smelter details", IF(ISERROR($V79),"",OFFSET('Smelter Look-up'!$F$4,$V79-4,0)))</f>
        <v>RMI</v>
      </c>
      <c r="H79" s="237">
        <f ca="1">IF(ISERROR($V79),"",OFFSET('Smelter Look-up'!$G$4,$V79-4,0))</f>
        <v>0</v>
      </c>
      <c r="I79" s="238" t="str">
        <f ca="1">IF(ISERROR($V79),"",OFFSET('Smelter Look-up'!$H$4,$V79-4,0))</f>
        <v>Soka</v>
      </c>
      <c r="J79" s="238" t="str">
        <f ca="1">IF(ISERROR($V79),"",OFFSET('Smelter Look-up'!$I$4,$V79-4,0))</f>
        <v>Saitama</v>
      </c>
      <c r="K79" s="240"/>
      <c r="L79" s="240"/>
      <c r="M79" s="240"/>
      <c r="N79" s="240"/>
      <c r="O79" s="240"/>
      <c r="P79" s="239"/>
      <c r="Q79" s="241"/>
      <c r="R79" s="236" t="str">
        <f ca="1">IF(ISERROR($V79),"",OFFSET('Smelter Look-up'!$C$4,$V79-4,0)&amp;"")</f>
        <v>Ishifuku Metal Industry Co., Ltd.</v>
      </c>
      <c r="S79" s="250" t="str">
        <f t="shared" ca="1" si="3"/>
        <v>JP</v>
      </c>
      <c r="T79" s="250" t="str">
        <f ca="1">IF(B79="","",IF(ISERROR(MATCH($J79,SorP!$B$1:$B$6230,0)),"",INDIRECT("'SorP'!$A$"&amp;MATCH($J79,SorP!$B$1:$B$6230,0))))</f>
        <v>JP-11</v>
      </c>
      <c r="U79" s="280"/>
      <c r="V79" s="281">
        <f>IF(C79="",NA(),MATCH($B79&amp;$C79,'Smelter Look-up'!$J:$J,0))</f>
        <v>96</v>
      </c>
      <c r="W79" s="282"/>
      <c r="X79" s="282">
        <f t="shared" ca="1" si="4"/>
        <v>0</v>
      </c>
      <c r="Y79" s="282"/>
      <c r="Z79" s="282"/>
      <c r="AB79" s="284" t="str">
        <f t="shared" si="5"/>
        <v>GoldIshifuku Metal Industry Co., Ltd.</v>
      </c>
    </row>
    <row r="80" spans="1:28" s="283" customFormat="1" ht="20.25">
      <c r="A80" s="346"/>
      <c r="B80" s="236" t="s">
        <v>1263</v>
      </c>
      <c r="C80" s="242" t="s">
        <v>1376</v>
      </c>
      <c r="D80" s="236"/>
      <c r="E80" s="236" t="str">
        <f ca="1">IF(ISERROR($V80),"",OFFSET('Smelter Look-up'!$D$4,$V80-4,0)&amp;"")</f>
        <v>TURKEY</v>
      </c>
      <c r="F80" s="236" t="str">
        <f ca="1">IF(ISERROR($V80),"",OFFSET('Smelter Look-up'!$E$4,$V80-4,0))</f>
        <v>CID000814</v>
      </c>
      <c r="G80" s="236" t="str">
        <f ca="1">IF(C80=$X$4,"Enter smelter details", IF(ISERROR($V80),"",OFFSET('Smelter Look-up'!$F$4,$V80-4,0)))</f>
        <v>RMI</v>
      </c>
      <c r="H80" s="237">
        <f ca="1">IF(ISERROR($V80),"",OFFSET('Smelter Look-up'!$G$4,$V80-4,0))</f>
        <v>0</v>
      </c>
      <c r="I80" s="238" t="str">
        <f ca="1">IF(ISERROR($V80),"",OFFSET('Smelter Look-up'!$H$4,$V80-4,0))</f>
        <v>Kuyumcukent</v>
      </c>
      <c r="J80" s="238" t="str">
        <f ca="1">IF(ISERROR($V80),"",OFFSET('Smelter Look-up'!$I$4,$V80-4,0))</f>
        <v>İstanbul</v>
      </c>
      <c r="K80" s="240"/>
      <c r="L80" s="240"/>
      <c r="M80" s="240"/>
      <c r="N80" s="240"/>
      <c r="O80" s="240"/>
      <c r="P80" s="239"/>
      <c r="Q80" s="241"/>
      <c r="R80" s="236" t="str">
        <f ca="1">IF(ISERROR($V80),"",OFFSET('Smelter Look-up'!$C$4,$V80-4,0)&amp;"")</f>
        <v>Istanbul Gold Refinery</v>
      </c>
      <c r="S80" s="250" t="str">
        <f t="shared" ca="1" si="3"/>
        <v>TR</v>
      </c>
      <c r="T80" s="250" t="str">
        <f ca="1">IF(B80="","",IF(ISERROR(MATCH($J80,SorP!$B$1:$B$6230,0)),"",INDIRECT("'SorP'!$A$"&amp;MATCH($J80,SorP!$B$1:$B$6230,0))))</f>
        <v>TR-34</v>
      </c>
      <c r="U80" s="280"/>
      <c r="V80" s="281">
        <f>IF(C80="",NA(),MATCH($B80&amp;$C80,'Smelter Look-up'!$J:$J,0))</f>
        <v>97</v>
      </c>
      <c r="W80" s="282"/>
      <c r="X80" s="282">
        <f t="shared" ca="1" si="4"/>
        <v>0</v>
      </c>
      <c r="Y80" s="282"/>
      <c r="Z80" s="282"/>
      <c r="AB80" s="284" t="str">
        <f t="shared" si="5"/>
        <v>GoldIstanbul Gold Refinery</v>
      </c>
    </row>
    <row r="81" spans="1:28" s="283" customFormat="1" ht="20.25">
      <c r="A81" s="346"/>
      <c r="B81" s="236" t="s">
        <v>1263</v>
      </c>
      <c r="C81" s="242" t="s">
        <v>3259</v>
      </c>
      <c r="D81" s="236"/>
      <c r="E81" s="236" t="str">
        <f ca="1">IF(ISERROR($V81),"",OFFSET('Smelter Look-up'!$D$4,$V81-4,0)&amp;"")</f>
        <v>ITALY</v>
      </c>
      <c r="F81" s="236" t="str">
        <f ca="1">IF(ISERROR($V81),"",OFFSET('Smelter Look-up'!$E$4,$V81-4,0))</f>
        <v>CID002765</v>
      </c>
      <c r="G81" s="236" t="str">
        <f ca="1">IF(C81=$X$4,"Enter smelter details", IF(ISERROR($V81),"",OFFSET('Smelter Look-up'!$F$4,$V81-4,0)))</f>
        <v>RMI</v>
      </c>
      <c r="H81" s="237">
        <f ca="1">IF(ISERROR($V81),"",OFFSET('Smelter Look-up'!$G$4,$V81-4,0))</f>
        <v>0</v>
      </c>
      <c r="I81" s="238" t="str">
        <f ca="1">IF(ISERROR($V81),"",OFFSET('Smelter Look-up'!$H$4,$V81-4,0))</f>
        <v>Arezzo</v>
      </c>
      <c r="J81" s="238" t="str">
        <f ca="1">IF(ISERROR($V81),"",OFFSET('Smelter Look-up'!$I$4,$V81-4,0))</f>
        <v>Toscana</v>
      </c>
      <c r="K81" s="240"/>
      <c r="L81" s="240"/>
      <c r="M81" s="240"/>
      <c r="N81" s="240"/>
      <c r="O81" s="240"/>
      <c r="P81" s="239"/>
      <c r="Q81" s="241"/>
      <c r="R81" s="236" t="str">
        <f ca="1">IF(ISERROR($V81),"",OFFSET('Smelter Look-up'!$C$4,$V81-4,0)&amp;"")</f>
        <v>Italpreziosi</v>
      </c>
      <c r="S81" s="250" t="str">
        <f t="shared" ca="1" si="3"/>
        <v>IT</v>
      </c>
      <c r="T81" s="250" t="str">
        <f ca="1">IF(B81="","",IF(ISERROR(MATCH($J81,SorP!$B$1:$B$6230,0)),"",INDIRECT("'SorP'!$A$"&amp;MATCH($J81,SorP!$B$1:$B$6230,0))))</f>
        <v>IT-52</v>
      </c>
      <c r="U81" s="280"/>
      <c r="V81" s="281">
        <f>IF(C81="",NA(),MATCH($B81&amp;$C81,'Smelter Look-up'!$J:$J,0))</f>
        <v>98</v>
      </c>
      <c r="W81" s="282"/>
      <c r="X81" s="282">
        <f t="shared" ca="1" si="4"/>
        <v>0</v>
      </c>
      <c r="Y81" s="282"/>
      <c r="Z81" s="282"/>
      <c r="AB81" s="284" t="str">
        <f t="shared" si="5"/>
        <v>GoldItalpreziosi</v>
      </c>
    </row>
    <row r="82" spans="1:28" s="283" customFormat="1" ht="20.25">
      <c r="A82" s="346"/>
      <c r="B82" s="236" t="s">
        <v>1263</v>
      </c>
      <c r="C82" s="242" t="s">
        <v>1036</v>
      </c>
      <c r="D82" s="236"/>
      <c r="E82" s="236" t="str">
        <f ca="1">IF(ISERROR($V82),"",OFFSET('Smelter Look-up'!$D$4,$V82-4,0)&amp;"")</f>
        <v>JAPAN</v>
      </c>
      <c r="F82" s="236" t="str">
        <f ca="1">IF(ISERROR($V82),"",OFFSET('Smelter Look-up'!$E$4,$V82-4,0))</f>
        <v>CID000823</v>
      </c>
      <c r="G82" s="236" t="str">
        <f ca="1">IF(C82=$X$4,"Enter smelter details", IF(ISERROR($V82),"",OFFSET('Smelter Look-up'!$F$4,$V82-4,0)))</f>
        <v>RMI</v>
      </c>
      <c r="H82" s="237">
        <f ca="1">IF(ISERROR($V82),"",OFFSET('Smelter Look-up'!$G$4,$V82-4,0))</f>
        <v>0</v>
      </c>
      <c r="I82" s="238" t="str">
        <f ca="1">IF(ISERROR($V82),"",OFFSET('Smelter Look-up'!$H$4,$V82-4,0))</f>
        <v>Osaka</v>
      </c>
      <c r="J82" s="238" t="str">
        <f ca="1">IF(ISERROR($V82),"",OFFSET('Smelter Look-up'!$I$4,$V82-4,0))</f>
        <v>Osaka</v>
      </c>
      <c r="K82" s="240"/>
      <c r="L82" s="240"/>
      <c r="M82" s="240"/>
      <c r="N82" s="240"/>
      <c r="O82" s="240"/>
      <c r="P82" s="239"/>
      <c r="Q82" s="241"/>
      <c r="R82" s="236" t="str">
        <f ca="1">IF(ISERROR($V82),"",OFFSET('Smelter Look-up'!$C$4,$V82-4,0)&amp;"")</f>
        <v>Japan Mint</v>
      </c>
      <c r="S82" s="250" t="str">
        <f t="shared" ca="1" si="3"/>
        <v>JP</v>
      </c>
      <c r="T82" s="250" t="str">
        <f ca="1">IF(B82="","",IF(ISERROR(MATCH($J82,SorP!$B$1:$B$6230,0)),"",INDIRECT("'SorP'!$A$"&amp;MATCH($J82,SorP!$B$1:$B$6230,0))))</f>
        <v>JP-27</v>
      </c>
      <c r="U82" s="280"/>
      <c r="V82" s="281">
        <f>IF(C82="",NA(),MATCH($B82&amp;$C82,'Smelter Look-up'!$J:$J,0))</f>
        <v>99</v>
      </c>
      <c r="W82" s="282"/>
      <c r="X82" s="282">
        <f t="shared" ca="1" si="4"/>
        <v>0</v>
      </c>
      <c r="Y82" s="282"/>
      <c r="Z82" s="282"/>
      <c r="AB82" s="284" t="str">
        <f t="shared" si="5"/>
        <v>GoldJapan Mint</v>
      </c>
    </row>
    <row r="83" spans="1:28" s="283" customFormat="1" ht="20.25">
      <c r="A83" s="346"/>
      <c r="B83" s="236" t="s">
        <v>1263</v>
      </c>
      <c r="C83" s="242" t="s">
        <v>2982</v>
      </c>
      <c r="D83" s="236"/>
      <c r="E83" s="236" t="str">
        <f ca="1">IF(ISERROR($V83),"",OFFSET('Smelter Look-up'!$D$4,$V83-4,0)&amp;"")</f>
        <v>CHINA</v>
      </c>
      <c r="F83" s="236" t="str">
        <f ca="1">IF(ISERROR($V83),"",OFFSET('Smelter Look-up'!$E$4,$V83-4,0))</f>
        <v>CID000855</v>
      </c>
      <c r="G83" s="236" t="str">
        <f ca="1">IF(C83=$X$4,"Enter smelter details", IF(ISERROR($V83),"",OFFSET('Smelter Look-up'!$F$4,$V83-4,0)))</f>
        <v>RMI</v>
      </c>
      <c r="H83" s="237">
        <f ca="1">IF(ISERROR($V83),"",OFFSET('Smelter Look-up'!$G$4,$V83-4,0))</f>
        <v>0</v>
      </c>
      <c r="I83" s="238" t="str">
        <f ca="1">IF(ISERROR($V83),"",OFFSET('Smelter Look-up'!$H$4,$V83-4,0))</f>
        <v>Guixi City</v>
      </c>
      <c r="J83" s="238" t="str">
        <f ca="1">IF(ISERROR($V83),"",OFFSET('Smelter Look-up'!$I$4,$V83-4,0))</f>
        <v>Jiangxi</v>
      </c>
      <c r="K83" s="240"/>
      <c r="L83" s="240"/>
      <c r="M83" s="240"/>
      <c r="N83" s="240"/>
      <c r="O83" s="240"/>
      <c r="P83" s="239"/>
      <c r="Q83" s="241"/>
      <c r="R83" s="236" t="str">
        <f ca="1">IF(ISERROR($V83),"",OFFSET('Smelter Look-up'!$C$4,$V83-4,0)&amp;"")</f>
        <v>Jiangxi Copper Co., Ltd.</v>
      </c>
      <c r="S83" s="250" t="str">
        <f t="shared" ca="1" si="3"/>
        <v>CN</v>
      </c>
      <c r="T83" s="250" t="str">
        <f ca="1">IF(B83="","",IF(ISERROR(MATCH($J83,SorP!$B$1:$B$6230,0)),"",INDIRECT("'SorP'!$A$"&amp;MATCH($J83,SorP!$B$1:$B$6230,0))))</f>
        <v>CN-36</v>
      </c>
      <c r="U83" s="280"/>
      <c r="V83" s="281">
        <f>IF(C83="",NA(),MATCH($B83&amp;$C83,'Smelter Look-up'!$J:$J,0))</f>
        <v>101</v>
      </c>
      <c r="W83" s="282"/>
      <c r="X83" s="282">
        <f t="shared" ca="1" si="4"/>
        <v>0</v>
      </c>
      <c r="Y83" s="282"/>
      <c r="Z83" s="282"/>
      <c r="AB83" s="284" t="str">
        <f t="shared" si="5"/>
        <v>GoldJiangxi Copper Co., Ltd.</v>
      </c>
    </row>
    <row r="84" spans="1:28" s="283" customFormat="1" ht="20.25">
      <c r="A84" s="346"/>
      <c r="B84" s="236" t="s">
        <v>1263</v>
      </c>
      <c r="C84" s="242" t="s">
        <v>1575</v>
      </c>
      <c r="D84" s="236"/>
      <c r="E84" s="236" t="str">
        <f ca="1">IF(ISERROR($V84),"",OFFSET('Smelter Look-up'!$D$4,$V84-4,0)&amp;"")</f>
        <v>RUSSIAN FEDERATION</v>
      </c>
      <c r="F84" s="236" t="str">
        <f ca="1">IF(ISERROR($V84),"",OFFSET('Smelter Look-up'!$E$4,$V84-4,0))</f>
        <v>CID000929</v>
      </c>
      <c r="G84" s="236" t="str">
        <f ca="1">IF(C84=$X$4,"Enter smelter details", IF(ISERROR($V84),"",OFFSET('Smelter Look-up'!$F$4,$V84-4,0)))</f>
        <v>RMI</v>
      </c>
      <c r="H84" s="237">
        <f ca="1">IF(ISERROR($V84),"",OFFSET('Smelter Look-up'!$G$4,$V84-4,0))</f>
        <v>0</v>
      </c>
      <c r="I84" s="238" t="str">
        <f ca="1">IF(ISERROR($V84),"",OFFSET('Smelter Look-up'!$H$4,$V84-4,0))</f>
        <v>Verkhnyaya Pyshma</v>
      </c>
      <c r="J84" s="238" t="str">
        <f ca="1">IF(ISERROR($V84),"",OFFSET('Smelter Look-up'!$I$4,$V84-4,0))</f>
        <v>Sverdlovskaya oblast'</v>
      </c>
      <c r="K84" s="240"/>
      <c r="L84" s="240"/>
      <c r="M84" s="240"/>
      <c r="N84" s="240"/>
      <c r="O84" s="240"/>
      <c r="P84" s="239"/>
      <c r="Q84" s="241"/>
      <c r="R84" s="236" t="str">
        <f ca="1">IF(ISERROR($V84),"",OFFSET('Smelter Look-up'!$C$4,$V84-4,0)&amp;"")</f>
        <v>JSC Uralelectromed</v>
      </c>
      <c r="S84" s="250" t="str">
        <f t="shared" ca="1" si="3"/>
        <v>RU</v>
      </c>
      <c r="T84" s="250" t="str">
        <f ca="1">IF(B84="","",IF(ISERROR(MATCH($J84,SorP!$B$1:$B$6230,0)),"",INDIRECT("'SorP'!$A$"&amp;MATCH($J84,SorP!$B$1:$B$6230,0))))</f>
        <v>RU-SVE</v>
      </c>
      <c r="U84" s="280"/>
      <c r="V84" s="281">
        <f>IF(C84="",NA(),MATCH($B84&amp;$C84,'Smelter Look-up'!$J:$J,0))</f>
        <v>107</v>
      </c>
      <c r="W84" s="282"/>
      <c r="X84" s="282">
        <f t="shared" ca="1" si="4"/>
        <v>0</v>
      </c>
      <c r="Y84" s="282"/>
      <c r="Z84" s="282"/>
      <c r="AB84" s="284" t="str">
        <f t="shared" si="5"/>
        <v>GoldJSC Uralelectromed</v>
      </c>
    </row>
    <row r="85" spans="1:28" s="283" customFormat="1" ht="20.25">
      <c r="A85" s="346"/>
      <c r="B85" s="236" t="s">
        <v>1263</v>
      </c>
      <c r="C85" s="242" t="s">
        <v>62</v>
      </c>
      <c r="D85" s="236"/>
      <c r="E85" s="236" t="str">
        <f ca="1">IF(ISERROR($V85),"",OFFSET('Smelter Look-up'!$D$4,$V85-4,0)&amp;"")</f>
        <v>JAPAN</v>
      </c>
      <c r="F85" s="236" t="str">
        <f ca="1">IF(ISERROR($V85),"",OFFSET('Smelter Look-up'!$E$4,$V85-4,0))</f>
        <v>CID000937</v>
      </c>
      <c r="G85" s="236" t="str">
        <f ca="1">IF(C85=$X$4,"Enter smelter details", IF(ISERROR($V85),"",OFFSET('Smelter Look-up'!$F$4,$V85-4,0)))</f>
        <v>RMI</v>
      </c>
      <c r="H85" s="237">
        <f ca="1">IF(ISERROR($V85),"",OFFSET('Smelter Look-up'!$G$4,$V85-4,0))</f>
        <v>0</v>
      </c>
      <c r="I85" s="238" t="str">
        <f ca="1">IF(ISERROR($V85),"",OFFSET('Smelter Look-up'!$H$4,$V85-4,0))</f>
        <v>Ōita</v>
      </c>
      <c r="J85" s="238" t="str">
        <f ca="1">IF(ISERROR($V85),"",OFFSET('Smelter Look-up'!$I$4,$V85-4,0))</f>
        <v>Ôita</v>
      </c>
      <c r="K85" s="240"/>
      <c r="L85" s="240"/>
      <c r="M85" s="240"/>
      <c r="N85" s="240"/>
      <c r="O85" s="240"/>
      <c r="P85" s="239"/>
      <c r="Q85" s="241"/>
      <c r="R85" s="236" t="str">
        <f ca="1">IF(ISERROR($V85),"",OFFSET('Smelter Look-up'!$C$4,$V85-4,0)&amp;"")</f>
        <v>JX Nippon Mining &amp; Metals Co., Ltd.</v>
      </c>
      <c r="S85" s="250" t="str">
        <f t="shared" ca="1" si="3"/>
        <v>JP</v>
      </c>
      <c r="T85" s="250" t="str">
        <f ca="1">IF(B85="","",IF(ISERROR(MATCH($J85,SorP!$B$1:$B$6230,0)),"",INDIRECT("'SorP'!$A$"&amp;MATCH($J85,SorP!$B$1:$B$6230,0))))</f>
        <v>JP-44</v>
      </c>
      <c r="U85" s="280"/>
      <c r="V85" s="281">
        <f>IF(C85="",NA(),MATCH($B85&amp;$C85,'Smelter Look-up'!$J:$J,0))</f>
        <v>108</v>
      </c>
      <c r="W85" s="282"/>
      <c r="X85" s="282">
        <f t="shared" ca="1" si="4"/>
        <v>0</v>
      </c>
      <c r="Y85" s="282"/>
      <c r="Z85" s="282"/>
      <c r="AB85" s="284" t="str">
        <f t="shared" si="5"/>
        <v>GoldJX Nippon Mining &amp; Metals Co., Ltd.</v>
      </c>
    </row>
    <row r="86" spans="1:28" s="283" customFormat="1" ht="20.25">
      <c r="A86" s="346"/>
      <c r="B86" s="236" t="s">
        <v>1263</v>
      </c>
      <c r="C86" s="242" t="s">
        <v>1874</v>
      </c>
      <c r="D86" s="236"/>
      <c r="E86" s="236" t="str">
        <f ca="1">IF(ISERROR($V86),"",OFFSET('Smelter Look-up'!$D$4,$V86-4,0)&amp;"")</f>
        <v>KAZAKHSTAN</v>
      </c>
      <c r="F86" s="236" t="str">
        <f ca="1">IF(ISERROR($V86),"",OFFSET('Smelter Look-up'!$E$4,$V86-4,0))</f>
        <v>CID000957</v>
      </c>
      <c r="G86" s="236" t="str">
        <f ca="1">IF(C86=$X$4,"Enter smelter details", IF(ISERROR($V86),"",OFFSET('Smelter Look-up'!$F$4,$V86-4,0)))</f>
        <v>RMI</v>
      </c>
      <c r="H86" s="237">
        <f ca="1">IF(ISERROR($V86),"",OFFSET('Smelter Look-up'!$G$4,$V86-4,0))</f>
        <v>0</v>
      </c>
      <c r="I86" s="238" t="str">
        <f ca="1">IF(ISERROR($V86),"",OFFSET('Smelter Look-up'!$H$4,$V86-4,0))</f>
        <v>Ust-Kamenogorsk</v>
      </c>
      <c r="J86" s="238" t="str">
        <f ca="1">IF(ISERROR($V86),"",OFFSET('Smelter Look-up'!$I$4,$V86-4,0))</f>
        <v>Qaraghandy oblysy</v>
      </c>
      <c r="K86" s="240"/>
      <c r="L86" s="240"/>
      <c r="M86" s="240"/>
      <c r="N86" s="240"/>
      <c r="O86" s="240"/>
      <c r="P86" s="239"/>
      <c r="Q86" s="241"/>
      <c r="R86" s="236" t="str">
        <f ca="1">IF(ISERROR($V86),"",OFFSET('Smelter Look-up'!$C$4,$V86-4,0)&amp;"")</f>
        <v>Kazzinc</v>
      </c>
      <c r="S86" s="250" t="str">
        <f t="shared" ca="1" si="3"/>
        <v>KZ</v>
      </c>
      <c r="T86" s="250" t="str">
        <f ca="1">IF(B86="","",IF(ISERROR(MATCH($J86,SorP!$B$1:$B$6230,0)),"",INDIRECT("'SorP'!$A$"&amp;MATCH($J86,SorP!$B$1:$B$6230,0))))</f>
        <v>KZ-KAR</v>
      </c>
      <c r="U86" s="280"/>
      <c r="V86" s="281">
        <f>IF(C86="",NA(),MATCH($B86&amp;$C86,'Smelter Look-up'!$J:$J,0))</f>
        <v>111</v>
      </c>
      <c r="W86" s="282"/>
      <c r="X86" s="282">
        <f t="shared" ca="1" si="4"/>
        <v>0</v>
      </c>
      <c r="Y86" s="282"/>
      <c r="Z86" s="282"/>
      <c r="AB86" s="284" t="str">
        <f t="shared" si="5"/>
        <v>GoldKazzinc</v>
      </c>
    </row>
    <row r="87" spans="1:28" s="283" customFormat="1" ht="20.25">
      <c r="A87" s="346"/>
      <c r="B87" s="236" t="s">
        <v>1263</v>
      </c>
      <c r="C87" s="242" t="s">
        <v>792</v>
      </c>
      <c r="D87" s="236"/>
      <c r="E87" s="236" t="str">
        <f ca="1">IF(ISERROR($V87),"",OFFSET('Smelter Look-up'!$D$4,$V87-4,0)&amp;"")</f>
        <v>UNITED STATES OF AMERICA</v>
      </c>
      <c r="F87" s="236" t="str">
        <f ca="1">IF(ISERROR($V87),"",OFFSET('Smelter Look-up'!$E$4,$V87-4,0))</f>
        <v>CID000969</v>
      </c>
      <c r="G87" s="236" t="str">
        <f ca="1">IF(C87=$X$4,"Enter smelter details", IF(ISERROR($V87),"",OFFSET('Smelter Look-up'!$F$4,$V87-4,0)))</f>
        <v>RMI</v>
      </c>
      <c r="H87" s="237">
        <f ca="1">IF(ISERROR($V87),"",OFFSET('Smelter Look-up'!$G$4,$V87-4,0))</f>
        <v>0</v>
      </c>
      <c r="I87" s="238" t="str">
        <f ca="1">IF(ISERROR($V87),"",OFFSET('Smelter Look-up'!$H$4,$V87-4,0))</f>
        <v>Magna</v>
      </c>
      <c r="J87" s="238" t="str">
        <f ca="1">IF(ISERROR($V87),"",OFFSET('Smelter Look-up'!$I$4,$V87-4,0))</f>
        <v>Utah</v>
      </c>
      <c r="K87" s="240"/>
      <c r="L87" s="240"/>
      <c r="M87" s="240"/>
      <c r="N87" s="240"/>
      <c r="O87" s="240"/>
      <c r="P87" s="239"/>
      <c r="Q87" s="241"/>
      <c r="R87" s="236" t="str">
        <f ca="1">IF(ISERROR($V87),"",OFFSET('Smelter Look-up'!$C$4,$V87-4,0)&amp;"")</f>
        <v>Kennecott Utah Copper LLC</v>
      </c>
      <c r="S87" s="250" t="str">
        <f t="shared" ca="1" si="3"/>
        <v>US</v>
      </c>
      <c r="T87" s="250" t="str">
        <f ca="1">IF(B87="","",IF(ISERROR(MATCH($J87,SorP!$B$1:$B$6230,0)),"",INDIRECT("'SorP'!$A$"&amp;MATCH($J87,SorP!$B$1:$B$6230,0))))</f>
        <v>US-UT</v>
      </c>
      <c r="U87" s="280"/>
      <c r="V87" s="281">
        <f>IF(C87="",NA(),MATCH($B87&amp;$C87,'Smelter Look-up'!$J:$J,0))</f>
        <v>112</v>
      </c>
      <c r="W87" s="282"/>
      <c r="X87" s="282">
        <f t="shared" ca="1" si="4"/>
        <v>0</v>
      </c>
      <c r="Y87" s="282"/>
      <c r="Z87" s="282"/>
      <c r="AB87" s="284" t="str">
        <f t="shared" si="5"/>
        <v>GoldKennecott Utah Copper LLC</v>
      </c>
    </row>
    <row r="88" spans="1:28" s="283" customFormat="1" ht="20.25">
      <c r="A88" s="346"/>
      <c r="B88" s="236" t="s">
        <v>1263</v>
      </c>
      <c r="C88" s="242" t="s">
        <v>2610</v>
      </c>
      <c r="D88" s="236"/>
      <c r="E88" s="236" t="str">
        <f ca="1">IF(ISERROR($V88),"",OFFSET('Smelter Look-up'!$D$4,$V88-4,0)&amp;"")</f>
        <v>JAPAN</v>
      </c>
      <c r="F88" s="236" t="str">
        <f ca="1">IF(ISERROR($V88),"",OFFSET('Smelter Look-up'!$E$4,$V88-4,0))</f>
        <v>CID000981</v>
      </c>
      <c r="G88" s="236" t="str">
        <f ca="1">IF(C88=$X$4,"Enter smelter details", IF(ISERROR($V88),"",OFFSET('Smelter Look-up'!$F$4,$V88-4,0)))</f>
        <v>RMI</v>
      </c>
      <c r="H88" s="237">
        <f ca="1">IF(ISERROR($V88),"",OFFSET('Smelter Look-up'!$G$4,$V88-4,0))</f>
        <v>0</v>
      </c>
      <c r="I88" s="238" t="str">
        <f ca="1">IF(ISERROR($V88),"",OFFSET('Smelter Look-up'!$H$4,$V88-4,0))</f>
        <v>Sayama</v>
      </c>
      <c r="J88" s="238" t="str">
        <f ca="1">IF(ISERROR($V88),"",OFFSET('Smelter Look-up'!$I$4,$V88-4,0))</f>
        <v>Saitama</v>
      </c>
      <c r="K88" s="240"/>
      <c r="L88" s="240"/>
      <c r="M88" s="240"/>
      <c r="N88" s="240"/>
      <c r="O88" s="240"/>
      <c r="P88" s="239"/>
      <c r="Q88" s="241"/>
      <c r="R88" s="236" t="str">
        <f ca="1">IF(ISERROR($V88),"",OFFSET('Smelter Look-up'!$C$4,$V88-4,0)&amp;"")</f>
        <v>Kojima Chemicals Co., Ltd.</v>
      </c>
      <c r="S88" s="250" t="str">
        <f t="shared" ca="1" si="3"/>
        <v>JP</v>
      </c>
      <c r="T88" s="250" t="str">
        <f ca="1">IF(B88="","",IF(ISERROR(MATCH($J88,SorP!$B$1:$B$6230,0)),"",INDIRECT("'SorP'!$A$"&amp;MATCH($J88,SorP!$B$1:$B$6230,0))))</f>
        <v>JP-11</v>
      </c>
      <c r="U88" s="280"/>
      <c r="V88" s="281">
        <f>IF(C88="",NA(),MATCH($B88&amp;$C88,'Smelter Look-up'!$J:$J,0))</f>
        <v>116</v>
      </c>
      <c r="W88" s="282"/>
      <c r="X88" s="282">
        <f t="shared" ca="1" si="4"/>
        <v>0</v>
      </c>
      <c r="Y88" s="282"/>
      <c r="Z88" s="282"/>
      <c r="AB88" s="284" t="str">
        <f t="shared" si="5"/>
        <v>GoldKojima Chemicals Co., Ltd.</v>
      </c>
    </row>
    <row r="89" spans="1:28" s="283" customFormat="1" ht="20.25">
      <c r="A89" s="346"/>
      <c r="B89" s="236" t="s">
        <v>1263</v>
      </c>
      <c r="C89" s="242" t="s">
        <v>2985</v>
      </c>
      <c r="D89" s="236"/>
      <c r="E89" s="236" t="str">
        <f ca="1">IF(ISERROR($V89),"",OFFSET('Smelter Look-up'!$D$4,$V89-4,0)&amp;"")</f>
        <v>KOREA, REPUBLIC OF</v>
      </c>
      <c r="F89" s="236" t="str">
        <f ca="1">IF(ISERROR($V89),"",OFFSET('Smelter Look-up'!$E$4,$V89-4,0))</f>
        <v>CID002605</v>
      </c>
      <c r="G89" s="236" t="str">
        <f ca="1">IF(C89=$X$4,"Enter smelter details", IF(ISERROR($V89),"",OFFSET('Smelter Look-up'!$F$4,$V89-4,0)))</f>
        <v>RMI</v>
      </c>
      <c r="H89" s="237">
        <f ca="1">IF(ISERROR($V89),"",OFFSET('Smelter Look-up'!$G$4,$V89-4,0))</f>
        <v>0</v>
      </c>
      <c r="I89" s="238" t="str">
        <f ca="1">IF(ISERROR($V89),"",OFFSET('Smelter Look-up'!$H$4,$V89-4,0))</f>
        <v>Gangnam</v>
      </c>
      <c r="J89" s="238" t="str">
        <f ca="1">IF(ISERROR($V89),"",OFFSET('Smelter Look-up'!$I$4,$V89-4,0))</f>
        <v>Seoul-teukbyeolsi</v>
      </c>
      <c r="K89" s="240"/>
      <c r="L89" s="240"/>
      <c r="M89" s="240"/>
      <c r="N89" s="240"/>
      <c r="O89" s="240"/>
      <c r="P89" s="239"/>
      <c r="Q89" s="241"/>
      <c r="R89" s="236" t="str">
        <f ca="1">IF(ISERROR($V89),"",OFFSET('Smelter Look-up'!$C$4,$V89-4,0)&amp;"")</f>
        <v>Korea Zinc Co., Ltd.</v>
      </c>
      <c r="S89" s="250" t="str">
        <f t="shared" ca="1" si="3"/>
        <v>KR</v>
      </c>
      <c r="T89" s="250" t="str">
        <f ca="1">IF(B89="","",IF(ISERROR(MATCH($J89,SorP!$B$1:$B$6230,0)),"",INDIRECT("'SorP'!$A$"&amp;MATCH($J89,SorP!$B$1:$B$6230,0))))</f>
        <v>KR-11</v>
      </c>
      <c r="U89" s="280"/>
      <c r="V89" s="281">
        <f>IF(C89="",NA(),MATCH($B89&amp;$C89,'Smelter Look-up'!$J:$J,0))</f>
        <v>119</v>
      </c>
      <c r="W89" s="282"/>
      <c r="X89" s="282">
        <f t="shared" ca="1" si="4"/>
        <v>0</v>
      </c>
      <c r="Y89" s="282"/>
      <c r="Z89" s="282"/>
      <c r="AB89" s="284" t="str">
        <f t="shared" si="5"/>
        <v>GoldKorea Zinc Co., Ltd.</v>
      </c>
    </row>
    <row r="90" spans="1:28" s="283" customFormat="1" ht="20.25">
      <c r="A90" s="346"/>
      <c r="B90" s="236" t="s">
        <v>1263</v>
      </c>
      <c r="C90" s="242" t="s">
        <v>974</v>
      </c>
      <c r="D90" s="236"/>
      <c r="E90" s="236" t="str">
        <f ca="1">IF(ISERROR($V90),"",OFFSET('Smelter Look-up'!$D$4,$V90-4,0)&amp;"")</f>
        <v>KYRGYZSTAN</v>
      </c>
      <c r="F90" s="236" t="str">
        <f ca="1">IF(ISERROR($V90),"",OFFSET('Smelter Look-up'!$E$4,$V90-4,0))</f>
        <v>CID001029</v>
      </c>
      <c r="G90" s="236" t="str">
        <f ca="1">IF(C90=$X$4,"Enter smelter details", IF(ISERROR($V90),"",OFFSET('Smelter Look-up'!$F$4,$V90-4,0)))</f>
        <v>RMI</v>
      </c>
      <c r="H90" s="237">
        <f ca="1">IF(ISERROR($V90),"",OFFSET('Smelter Look-up'!$G$4,$V90-4,0))</f>
        <v>0</v>
      </c>
      <c r="I90" s="238" t="str">
        <f ca="1">IF(ISERROR($V90),"",OFFSET('Smelter Look-up'!$H$4,$V90-4,0))</f>
        <v>Bishkek</v>
      </c>
      <c r="J90" s="238" t="str">
        <f ca="1">IF(ISERROR($V90),"",OFFSET('Smelter Look-up'!$I$4,$V90-4,0))</f>
        <v>Chüy</v>
      </c>
      <c r="K90" s="240"/>
      <c r="L90" s="240"/>
      <c r="M90" s="240"/>
      <c r="N90" s="240"/>
      <c r="O90" s="240"/>
      <c r="P90" s="239"/>
      <c r="Q90" s="241"/>
      <c r="R90" s="236" t="str">
        <f ca="1">IF(ISERROR($V90),"",OFFSET('Smelter Look-up'!$C$4,$V90-4,0)&amp;"")</f>
        <v>Kyrgyzaltyn JSC</v>
      </c>
      <c r="S90" s="250" t="str">
        <f t="shared" ca="1" si="3"/>
        <v>KG</v>
      </c>
      <c r="T90" s="250" t="str">
        <f ca="1">IF(B90="","",IF(ISERROR(MATCH($J90,SorP!$B$1:$B$6230,0)),"",INDIRECT("'SorP'!$A$"&amp;MATCH($J90,SorP!$B$1:$B$6230,0))))</f>
        <v>KG-C</v>
      </c>
      <c r="U90" s="280"/>
      <c r="V90" s="281">
        <f>IF(C90="",NA(),MATCH($B90&amp;$C90,'Smelter Look-up'!$J:$J,0))</f>
        <v>121</v>
      </c>
      <c r="W90" s="282"/>
      <c r="X90" s="282">
        <f t="shared" ca="1" si="4"/>
        <v>0</v>
      </c>
      <c r="Y90" s="282"/>
      <c r="Z90" s="282"/>
      <c r="AB90" s="284" t="str">
        <f t="shared" si="5"/>
        <v>GoldKyrgyzaltyn JSC</v>
      </c>
    </row>
    <row r="91" spans="1:28" s="283" customFormat="1" ht="20.25">
      <c r="A91" s="346"/>
      <c r="B91" s="236" t="s">
        <v>1263</v>
      </c>
      <c r="C91" s="242" t="s">
        <v>3161</v>
      </c>
      <c r="D91" s="236"/>
      <c r="E91" s="236" t="str">
        <f ca="1">IF(ISERROR($V91),"",OFFSET('Smelter Look-up'!$D$4,$V91-4,0)&amp;"")</f>
        <v>ANDORRA</v>
      </c>
      <c r="F91" s="236" t="str">
        <f ca="1">IF(ISERROR($V91),"",OFFSET('Smelter Look-up'!$E$4,$V91-4,0))</f>
        <v>CID002762</v>
      </c>
      <c r="G91" s="236" t="str">
        <f ca="1">IF(C91=$X$4,"Enter smelter details", IF(ISERROR($V91),"",OFFSET('Smelter Look-up'!$F$4,$V91-4,0)))</f>
        <v>RMI</v>
      </c>
      <c r="H91" s="237">
        <f ca="1">IF(ISERROR($V91),"",OFFSET('Smelter Look-up'!$G$4,$V91-4,0))</f>
        <v>0</v>
      </c>
      <c r="I91" s="238" t="str">
        <f ca="1">IF(ISERROR($V91),"",OFFSET('Smelter Look-up'!$H$4,$V91-4,0))</f>
        <v>Andorra la Vella</v>
      </c>
      <c r="J91" s="238" t="str">
        <f ca="1">IF(ISERROR($V91),"",OFFSET('Smelter Look-up'!$I$4,$V91-4,0))</f>
        <v>Andorra la Vella</v>
      </c>
      <c r="K91" s="240"/>
      <c r="L91" s="240"/>
      <c r="M91" s="240"/>
      <c r="N91" s="240"/>
      <c r="O91" s="240"/>
      <c r="P91" s="239"/>
      <c r="Q91" s="241"/>
      <c r="R91" s="236" t="str">
        <f ca="1">IF(ISERROR($V91),"",OFFSET('Smelter Look-up'!$C$4,$V91-4,0)&amp;"")</f>
        <v>L'Orfebre S.A.</v>
      </c>
      <c r="S91" s="250" t="str">
        <f t="shared" ca="1" si="3"/>
        <v>AD</v>
      </c>
      <c r="T91" s="250" t="str">
        <f ca="1">IF(B91="","",IF(ISERROR(MATCH($J91,SorP!$B$1:$B$6230,0)),"",INDIRECT("'SorP'!$A$"&amp;MATCH($J91,SorP!$B$1:$B$6230,0))))</f>
        <v>AD-07</v>
      </c>
      <c r="U91" s="280"/>
      <c r="V91" s="281">
        <f>IF(C91="",NA(),MATCH($B91&amp;$C91,'Smelter Look-up'!$J:$J,0))</f>
        <v>129</v>
      </c>
      <c r="W91" s="282"/>
      <c r="X91" s="282">
        <f t="shared" ca="1" si="4"/>
        <v>0</v>
      </c>
      <c r="Y91" s="282"/>
      <c r="Z91" s="282"/>
      <c r="AB91" s="284" t="str">
        <f t="shared" si="5"/>
        <v>GoldL'Orfebre S.A.</v>
      </c>
    </row>
    <row r="92" spans="1:28" s="283" customFormat="1" ht="20.25">
      <c r="A92" s="346"/>
      <c r="B92" s="236" t="s">
        <v>1263</v>
      </c>
      <c r="C92" s="242" t="s">
        <v>63</v>
      </c>
      <c r="D92" s="236"/>
      <c r="E92" s="236" t="str">
        <f ca="1">IF(ISERROR($V92),"",OFFSET('Smelter Look-up'!$D$4,$V92-4,0)&amp;"")</f>
        <v>KOREA, REPUBLIC OF</v>
      </c>
      <c r="F92" s="236" t="str">
        <f ca="1">IF(ISERROR($V92),"",OFFSET('Smelter Look-up'!$E$4,$V92-4,0))</f>
        <v>CID001078</v>
      </c>
      <c r="G92" s="236" t="str">
        <f ca="1">IF(C92=$X$4,"Enter smelter details", IF(ISERROR($V92),"",OFFSET('Smelter Look-up'!$F$4,$V92-4,0)))</f>
        <v>RMI</v>
      </c>
      <c r="H92" s="237">
        <f ca="1">IF(ISERROR($V92),"",OFFSET('Smelter Look-up'!$G$4,$V92-4,0))</f>
        <v>0</v>
      </c>
      <c r="I92" s="238" t="str">
        <f ca="1">IF(ISERROR($V92),"",OFFSET('Smelter Look-up'!$H$4,$V92-4,0))</f>
        <v>Onsan-eup</v>
      </c>
      <c r="J92" s="238" t="str">
        <f ca="1">IF(ISERROR($V92),"",OFFSET('Smelter Look-up'!$I$4,$V92-4,0))</f>
        <v>Ulsan-gwangyeoksi</v>
      </c>
      <c r="K92" s="240"/>
      <c r="L92" s="240"/>
      <c r="M92" s="240"/>
      <c r="N92" s="240"/>
      <c r="O92" s="240"/>
      <c r="P92" s="239"/>
      <c r="Q92" s="241"/>
      <c r="R92" s="236" t="str">
        <f ca="1">IF(ISERROR($V92),"",OFFSET('Smelter Look-up'!$C$4,$V92-4,0)&amp;"")</f>
        <v>LS-NIKKO Copper Inc.</v>
      </c>
      <c r="S92" s="250" t="str">
        <f t="shared" ca="1" si="3"/>
        <v>KR</v>
      </c>
      <c r="T92" s="250" t="str">
        <f ca="1">IF(B92="","",IF(ISERROR(MATCH($J92,SorP!$B$1:$B$6230,0)),"",INDIRECT("'SorP'!$A$"&amp;MATCH($J92,SorP!$B$1:$B$6230,0))))</f>
        <v>KR-31</v>
      </c>
      <c r="U92" s="280"/>
      <c r="V92" s="281">
        <f>IF(C92="",NA(),MATCH($B92&amp;$C92,'Smelter Look-up'!$J:$J,0))</f>
        <v>130</v>
      </c>
      <c r="W92" s="282"/>
      <c r="X92" s="282">
        <f t="shared" ca="1" si="4"/>
        <v>0</v>
      </c>
      <c r="Y92" s="282"/>
      <c r="Z92" s="282"/>
      <c r="AB92" s="284" t="str">
        <f t="shared" si="5"/>
        <v>GoldLS-NIKKO Copper Inc.</v>
      </c>
    </row>
    <row r="93" spans="1:28" s="283" customFormat="1" ht="20.25">
      <c r="A93" s="346"/>
      <c r="B93" s="236" t="s">
        <v>1263</v>
      </c>
      <c r="C93" s="242" t="s">
        <v>3265</v>
      </c>
      <c r="D93" s="236"/>
      <c r="E93" s="236" t="str">
        <f ca="1">IF(ISERROR($V93),"",OFFSET('Smelter Look-up'!$D$4,$V93-4,0)&amp;"")</f>
        <v>BRAZIL</v>
      </c>
      <c r="F93" s="236" t="str">
        <f ca="1">IF(ISERROR($V93),"",OFFSET('Smelter Look-up'!$E$4,$V93-4,0))</f>
        <v>CID002606</v>
      </c>
      <c r="G93" s="236" t="str">
        <f ca="1">IF(C93=$X$4,"Enter smelter details", IF(ISERROR($V93),"",OFFSET('Smelter Look-up'!$F$4,$V93-4,0)))</f>
        <v>RMI</v>
      </c>
      <c r="H93" s="237">
        <f ca="1">IF(ISERROR($V93),"",OFFSET('Smelter Look-up'!$G$4,$V93-4,0))</f>
        <v>0</v>
      </c>
      <c r="I93" s="238" t="str">
        <f ca="1">IF(ISERROR($V93),"",OFFSET('Smelter Look-up'!$H$4,$V93-4,0))</f>
        <v>Sao Paulo</v>
      </c>
      <c r="J93" s="238" t="str">
        <f ca="1">IF(ISERROR($V93),"",OFFSET('Smelter Look-up'!$I$4,$V93-4,0))</f>
        <v>São Paulo</v>
      </c>
      <c r="K93" s="240"/>
      <c r="L93" s="240"/>
      <c r="M93" s="240"/>
      <c r="N93" s="240"/>
      <c r="O93" s="240"/>
      <c r="P93" s="239"/>
      <c r="Q93" s="241"/>
      <c r="R93" s="236" t="str">
        <f ca="1">IF(ISERROR($V93),"",OFFSET('Smelter Look-up'!$C$4,$V93-4,0)&amp;"")</f>
        <v>Marsam Metals</v>
      </c>
      <c r="S93" s="250" t="str">
        <f t="shared" ca="1" si="3"/>
        <v>BR</v>
      </c>
      <c r="T93" s="250" t="str">
        <f ca="1">IF(B93="","",IF(ISERROR(MATCH($J93,SorP!$B$1:$B$6230,0)),"",INDIRECT("'SorP'!$A$"&amp;MATCH($J93,SorP!$B$1:$B$6230,0))))</f>
        <v>BR-SP</v>
      </c>
      <c r="U93" s="280"/>
      <c r="V93" s="281">
        <f>IF(C93="",NA(),MATCH($B93&amp;$C93,'Smelter Look-up'!$J:$J,0))</f>
        <v>134</v>
      </c>
      <c r="W93" s="282"/>
      <c r="X93" s="282">
        <f t="shared" ca="1" si="4"/>
        <v>0</v>
      </c>
      <c r="Y93" s="282"/>
      <c r="Z93" s="282"/>
      <c r="AB93" s="284" t="str">
        <f t="shared" si="5"/>
        <v>GoldMarsam Metals</v>
      </c>
    </row>
    <row r="94" spans="1:28" s="283" customFormat="1" ht="20.25">
      <c r="A94" s="346"/>
      <c r="B94" s="236" t="s">
        <v>1263</v>
      </c>
      <c r="C94" s="242" t="s">
        <v>1038</v>
      </c>
      <c r="D94" s="236"/>
      <c r="E94" s="236" t="str">
        <f ca="1">IF(ISERROR($V94),"",OFFSET('Smelter Look-up'!$D$4,$V94-4,0)&amp;"")</f>
        <v>UNITED STATES OF AMERICA</v>
      </c>
      <c r="F94" s="236" t="str">
        <f ca="1">IF(ISERROR($V94),"",OFFSET('Smelter Look-up'!$E$4,$V94-4,0))</f>
        <v>CID001113</v>
      </c>
      <c r="G94" s="236" t="str">
        <f ca="1">IF(C94=$X$4,"Enter smelter details", IF(ISERROR($V94),"",OFFSET('Smelter Look-up'!$F$4,$V94-4,0)))</f>
        <v>RMI</v>
      </c>
      <c r="H94" s="237">
        <f ca="1">IF(ISERROR($V94),"",OFFSET('Smelter Look-up'!$G$4,$V94-4,0))</f>
        <v>0</v>
      </c>
      <c r="I94" s="238" t="str">
        <f ca="1">IF(ISERROR($V94),"",OFFSET('Smelter Look-up'!$H$4,$V94-4,0))</f>
        <v>Buffalo</v>
      </c>
      <c r="J94" s="238" t="str">
        <f ca="1">IF(ISERROR($V94),"",OFFSET('Smelter Look-up'!$I$4,$V94-4,0))</f>
        <v>New York</v>
      </c>
      <c r="K94" s="240"/>
      <c r="L94" s="240"/>
      <c r="M94" s="240"/>
      <c r="N94" s="240"/>
      <c r="O94" s="240"/>
      <c r="P94" s="239"/>
      <c r="Q94" s="241"/>
      <c r="R94" s="236" t="str">
        <f ca="1">IF(ISERROR($V94),"",OFFSET('Smelter Look-up'!$C$4,$V94-4,0)&amp;"")</f>
        <v>Materion</v>
      </c>
      <c r="S94" s="250" t="str">
        <f t="shared" ca="1" si="3"/>
        <v>US</v>
      </c>
      <c r="T94" s="250" t="str">
        <f ca="1">IF(B94="","",IF(ISERROR(MATCH($J94,SorP!$B$1:$B$6230,0)),"",INDIRECT("'SorP'!$A$"&amp;MATCH($J94,SorP!$B$1:$B$6230,0))))</f>
        <v>US-NY</v>
      </c>
      <c r="U94" s="280"/>
      <c r="V94" s="281">
        <f>IF(C94="",NA(),MATCH($B94&amp;$C94,'Smelter Look-up'!$J:$J,0))</f>
        <v>135</v>
      </c>
      <c r="W94" s="282"/>
      <c r="X94" s="282">
        <f t="shared" ca="1" si="4"/>
        <v>0</v>
      </c>
      <c r="Y94" s="282"/>
      <c r="Z94" s="282"/>
      <c r="AB94" s="284" t="str">
        <f t="shared" si="5"/>
        <v>GoldMaterion</v>
      </c>
    </row>
    <row r="95" spans="1:28" s="283" customFormat="1" ht="20.25">
      <c r="A95" s="346"/>
      <c r="B95" s="236" t="s">
        <v>1263</v>
      </c>
      <c r="C95" s="242" t="s">
        <v>64</v>
      </c>
      <c r="D95" s="236"/>
      <c r="E95" s="236" t="str">
        <f ca="1">IF(ISERROR($V95),"",OFFSET('Smelter Look-up'!$D$4,$V95-4,0)&amp;"")</f>
        <v>JAPAN</v>
      </c>
      <c r="F95" s="236" t="str">
        <f ca="1">IF(ISERROR($V95),"",OFFSET('Smelter Look-up'!$E$4,$V95-4,0))</f>
        <v>CID001119</v>
      </c>
      <c r="G95" s="236" t="str">
        <f ca="1">IF(C95=$X$4,"Enter smelter details", IF(ISERROR($V95),"",OFFSET('Smelter Look-up'!$F$4,$V95-4,0)))</f>
        <v>RMI</v>
      </c>
      <c r="H95" s="237">
        <f ca="1">IF(ISERROR($V95),"",OFFSET('Smelter Look-up'!$G$4,$V95-4,0))</f>
        <v>0</v>
      </c>
      <c r="I95" s="238" t="str">
        <f ca="1">IF(ISERROR($V95),"",OFFSET('Smelter Look-up'!$H$4,$V95-4,0))</f>
        <v>Iruma</v>
      </c>
      <c r="J95" s="238" t="str">
        <f ca="1">IF(ISERROR($V95),"",OFFSET('Smelter Look-up'!$I$4,$V95-4,0))</f>
        <v>Saitama</v>
      </c>
      <c r="K95" s="240"/>
      <c r="L95" s="240"/>
      <c r="M95" s="240"/>
      <c r="N95" s="240"/>
      <c r="O95" s="240"/>
      <c r="P95" s="239"/>
      <c r="Q95" s="241"/>
      <c r="R95" s="236" t="str">
        <f ca="1">IF(ISERROR($V95),"",OFFSET('Smelter Look-up'!$C$4,$V95-4,0)&amp;"")</f>
        <v>Matsuda Sangyo Co., Ltd.</v>
      </c>
      <c r="S95" s="250" t="str">
        <f t="shared" ca="1" si="3"/>
        <v>JP</v>
      </c>
      <c r="T95" s="250" t="str">
        <f ca="1">IF(B95="","",IF(ISERROR(MATCH($J95,SorP!$B$1:$B$6230,0)),"",INDIRECT("'SorP'!$A$"&amp;MATCH($J95,SorP!$B$1:$B$6230,0))))</f>
        <v>JP-11</v>
      </c>
      <c r="U95" s="280"/>
      <c r="V95" s="281">
        <f>IF(C95="",NA(),MATCH($B95&amp;$C95,'Smelter Look-up'!$J:$J,0))</f>
        <v>136</v>
      </c>
      <c r="W95" s="282"/>
      <c r="X95" s="282">
        <f t="shared" ca="1" si="4"/>
        <v>0</v>
      </c>
      <c r="Y95" s="282"/>
      <c r="Z95" s="282"/>
      <c r="AB95" s="284" t="str">
        <f t="shared" si="5"/>
        <v>GoldMatsuda Sangyo Co., Ltd.</v>
      </c>
    </row>
    <row r="96" spans="1:28" s="283" customFormat="1" ht="20.25">
      <c r="A96" s="346"/>
      <c r="B96" s="236" t="s">
        <v>1263</v>
      </c>
      <c r="C96" s="242" t="s">
        <v>2613</v>
      </c>
      <c r="D96" s="236"/>
      <c r="E96" s="236" t="str">
        <f ca="1">IF(ISERROR($V96),"",OFFSET('Smelter Look-up'!$D$4,$V96-4,0)&amp;"")</f>
        <v>CHINA</v>
      </c>
      <c r="F96" s="236" t="str">
        <f ca="1">IF(ISERROR($V96),"",OFFSET('Smelter Look-up'!$E$4,$V96-4,0))</f>
        <v>CID001149</v>
      </c>
      <c r="G96" s="236" t="str">
        <f ca="1">IF(C96=$X$4,"Enter smelter details", IF(ISERROR($V96),"",OFFSET('Smelter Look-up'!$F$4,$V96-4,0)))</f>
        <v>RMI</v>
      </c>
      <c r="H96" s="237">
        <f ca="1">IF(ISERROR($V96),"",OFFSET('Smelter Look-up'!$G$4,$V96-4,0))</f>
        <v>0</v>
      </c>
      <c r="I96" s="238" t="str">
        <f ca="1">IF(ISERROR($V96),"",OFFSET('Smelter Look-up'!$H$4,$V96-4,0))</f>
        <v>Kwai Chung</v>
      </c>
      <c r="J96" s="238" t="str">
        <f ca="1">IF(ISERROR($V96),"",OFFSET('Smelter Look-up'!$I$4,$V96-4,0))</f>
        <v>Hong Kong</v>
      </c>
      <c r="K96" s="240"/>
      <c r="L96" s="240"/>
      <c r="M96" s="240"/>
      <c r="N96" s="240"/>
      <c r="O96" s="240"/>
      <c r="P96" s="239"/>
      <c r="Q96" s="241"/>
      <c r="R96" s="236" t="str">
        <f ca="1">IF(ISERROR($V96),"",OFFSET('Smelter Look-up'!$C$4,$V96-4,0)&amp;"")</f>
        <v>Metalor Technologies (Hong Kong) Ltd.</v>
      </c>
      <c r="S96" s="250" t="str">
        <f t="shared" ca="1" si="3"/>
        <v>CN</v>
      </c>
      <c r="T96" s="250" t="str">
        <f ca="1">IF(B96="","",IF(ISERROR(MATCH($J96,SorP!$B$1:$B$6230,0)),"",INDIRECT("'SorP'!$A$"&amp;MATCH($J96,SorP!$B$1:$B$6230,0))))</f>
        <v>CN-91</v>
      </c>
      <c r="U96" s="280"/>
      <c r="V96" s="281">
        <f>IF(C96="",NA(),MATCH($B96&amp;$C96,'Smelter Look-up'!$J:$J,0))</f>
        <v>141</v>
      </c>
      <c r="W96" s="282"/>
      <c r="X96" s="282">
        <f t="shared" ca="1" si="4"/>
        <v>0</v>
      </c>
      <c r="Y96" s="282"/>
      <c r="Z96" s="282"/>
      <c r="AB96" s="284" t="str">
        <f t="shared" si="5"/>
        <v>GoldMetalor Technologies (Hong Kong) Ltd.</v>
      </c>
    </row>
    <row r="97" spans="1:28" s="283" customFormat="1" ht="20.25">
      <c r="A97" s="346"/>
      <c r="B97" s="236" t="s">
        <v>1263</v>
      </c>
      <c r="C97" s="242" t="s">
        <v>2614</v>
      </c>
      <c r="D97" s="236"/>
      <c r="E97" s="236" t="str">
        <f ca="1">IF(ISERROR($V97),"",OFFSET('Smelter Look-up'!$D$4,$V97-4,0)&amp;"")</f>
        <v>SINGAPORE</v>
      </c>
      <c r="F97" s="236" t="str">
        <f ca="1">IF(ISERROR($V97),"",OFFSET('Smelter Look-up'!$E$4,$V97-4,0))</f>
        <v>CID001152</v>
      </c>
      <c r="G97" s="236" t="str">
        <f ca="1">IF(C97=$X$4,"Enter smelter details", IF(ISERROR($V97),"",OFFSET('Smelter Look-up'!$F$4,$V97-4,0)))</f>
        <v>RMI</v>
      </c>
      <c r="H97" s="237">
        <f ca="1">IF(ISERROR($V97),"",OFFSET('Smelter Look-up'!$G$4,$V97-4,0))</f>
        <v>0</v>
      </c>
      <c r="I97" s="238" t="str">
        <f ca="1">IF(ISERROR($V97),"",OFFSET('Smelter Look-up'!$H$4,$V97-4,0))</f>
        <v>Singapore</v>
      </c>
      <c r="J97" s="238" t="str">
        <f ca="1">IF(ISERROR($V97),"",OFFSET('Smelter Look-up'!$I$4,$V97-4,0))</f>
        <v>South West</v>
      </c>
      <c r="K97" s="240"/>
      <c r="L97" s="240"/>
      <c r="M97" s="240"/>
      <c r="N97" s="240"/>
      <c r="O97" s="240"/>
      <c r="P97" s="239"/>
      <c r="Q97" s="241"/>
      <c r="R97" s="236" t="str">
        <f ca="1">IF(ISERROR($V97),"",OFFSET('Smelter Look-up'!$C$4,$V97-4,0)&amp;"")</f>
        <v>Metalor Technologies (Singapore) Pte., Ltd.</v>
      </c>
      <c r="S97" s="250" t="str">
        <f t="shared" ca="1" si="3"/>
        <v>SG</v>
      </c>
      <c r="T97" s="250" t="str">
        <f ca="1">IF(B97="","",IF(ISERROR(MATCH($J97,SorP!$B$1:$B$6230,0)),"",INDIRECT("'SorP'!$A$"&amp;MATCH($J97,SorP!$B$1:$B$6230,0))))</f>
        <v>SG-05</v>
      </c>
      <c r="U97" s="280"/>
      <c r="V97" s="281">
        <f>IF(C97="",NA(),MATCH($B97&amp;$C97,'Smelter Look-up'!$J:$J,0))</f>
        <v>142</v>
      </c>
      <c r="W97" s="282"/>
      <c r="X97" s="282">
        <f t="shared" ca="1" si="4"/>
        <v>0</v>
      </c>
      <c r="Y97" s="282"/>
      <c r="Z97" s="282"/>
      <c r="AB97" s="284" t="str">
        <f t="shared" si="5"/>
        <v>GoldMetalor Technologies (Singapore) Pte., Ltd.</v>
      </c>
    </row>
    <row r="98" spans="1:28" s="283" customFormat="1" ht="20.25">
      <c r="A98" s="346"/>
      <c r="B98" s="236" t="s">
        <v>1263</v>
      </c>
      <c r="C98" s="242" t="s">
        <v>1889</v>
      </c>
      <c r="D98" s="236"/>
      <c r="E98" s="236" t="str">
        <f ca="1">IF(ISERROR($V98),"",OFFSET('Smelter Look-up'!$D$4,$V98-4,0)&amp;"")</f>
        <v>CHINA</v>
      </c>
      <c r="F98" s="236" t="str">
        <f ca="1">IF(ISERROR($V98),"",OFFSET('Smelter Look-up'!$E$4,$V98-4,0))</f>
        <v>CID001147</v>
      </c>
      <c r="G98" s="236" t="str">
        <f ca="1">IF(C98=$X$4,"Enter smelter details", IF(ISERROR($V98),"",OFFSET('Smelter Look-up'!$F$4,$V98-4,0)))</f>
        <v>RMI</v>
      </c>
      <c r="H98" s="237">
        <f ca="1">IF(ISERROR($V98),"",OFFSET('Smelter Look-up'!$G$4,$V98-4,0))</f>
        <v>0</v>
      </c>
      <c r="I98" s="238" t="str">
        <f ca="1">IF(ISERROR($V98),"",OFFSET('Smelter Look-up'!$H$4,$V98-4,0))</f>
        <v>Suzhou</v>
      </c>
      <c r="J98" s="238" t="str">
        <f ca="1">IF(ISERROR($V98),"",OFFSET('Smelter Look-up'!$I$4,$V98-4,0))</f>
        <v>Jiangsu</v>
      </c>
      <c r="K98" s="240"/>
      <c r="L98" s="240"/>
      <c r="M98" s="240"/>
      <c r="N98" s="240"/>
      <c r="O98" s="240"/>
      <c r="P98" s="239"/>
      <c r="Q98" s="241"/>
      <c r="R98" s="236" t="str">
        <f ca="1">IF(ISERROR($V98),"",OFFSET('Smelter Look-up'!$C$4,$V98-4,0)&amp;"")</f>
        <v>Metalor Technologies (Suzhou) Ltd.</v>
      </c>
      <c r="S98" s="250" t="str">
        <f t="shared" ca="1" si="3"/>
        <v>CN</v>
      </c>
      <c r="T98" s="250" t="str">
        <f ca="1">IF(B98="","",IF(ISERROR(MATCH($J98,SorP!$B$1:$B$6230,0)),"",INDIRECT("'SorP'!$A$"&amp;MATCH($J98,SorP!$B$1:$B$6230,0))))</f>
        <v>CN-32</v>
      </c>
      <c r="U98" s="280"/>
      <c r="V98" s="281">
        <f>IF(C98="",NA(),MATCH($B98&amp;$C98,'Smelter Look-up'!$J:$J,0))</f>
        <v>143</v>
      </c>
      <c r="W98" s="282"/>
      <c r="X98" s="282">
        <f t="shared" ca="1" si="4"/>
        <v>0</v>
      </c>
      <c r="Y98" s="282"/>
      <c r="Z98" s="282"/>
      <c r="AB98" s="284" t="str">
        <f t="shared" si="5"/>
        <v>GoldMetalor Technologies (Suzhou) Ltd.</v>
      </c>
    </row>
    <row r="99" spans="1:28" s="283" customFormat="1" ht="20.25">
      <c r="A99" s="346"/>
      <c r="B99" s="236" t="s">
        <v>1263</v>
      </c>
      <c r="C99" s="242" t="s">
        <v>2988</v>
      </c>
      <c r="D99" s="236"/>
      <c r="E99" s="236" t="str">
        <f ca="1">IF(ISERROR($V99),"",OFFSET('Smelter Look-up'!$D$4,$V99-4,0)&amp;"")</f>
        <v>SWITZERLAND</v>
      </c>
      <c r="F99" s="236" t="str">
        <f ca="1">IF(ISERROR($V99),"",OFFSET('Smelter Look-up'!$E$4,$V99-4,0))</f>
        <v>CID001153</v>
      </c>
      <c r="G99" s="236" t="str">
        <f ca="1">IF(C99=$X$4,"Enter smelter details", IF(ISERROR($V99),"",OFFSET('Smelter Look-up'!$F$4,$V99-4,0)))</f>
        <v>RMI</v>
      </c>
      <c r="H99" s="237">
        <f ca="1">IF(ISERROR($V99),"",OFFSET('Smelter Look-up'!$G$4,$V99-4,0))</f>
        <v>0</v>
      </c>
      <c r="I99" s="238" t="str">
        <f ca="1">IF(ISERROR($V99),"",OFFSET('Smelter Look-up'!$H$4,$V99-4,0))</f>
        <v>Marin</v>
      </c>
      <c r="J99" s="238" t="str">
        <f ca="1">IF(ISERROR($V99),"",OFFSET('Smelter Look-up'!$I$4,$V99-4,0))</f>
        <v>Neuchâtel</v>
      </c>
      <c r="K99" s="240"/>
      <c r="L99" s="240"/>
      <c r="M99" s="240"/>
      <c r="N99" s="240"/>
      <c r="O99" s="240"/>
      <c r="P99" s="239"/>
      <c r="Q99" s="241"/>
      <c r="R99" s="236" t="str">
        <f ca="1">IF(ISERROR($V99),"",OFFSET('Smelter Look-up'!$C$4,$V99-4,0)&amp;"")</f>
        <v>Metalor Technologies S.A.</v>
      </c>
      <c r="S99" s="250" t="str">
        <f t="shared" ca="1" si="3"/>
        <v>CH</v>
      </c>
      <c r="T99" s="250" t="str">
        <f ca="1">IF(B99="","",IF(ISERROR(MATCH($J99,SorP!$B$1:$B$6230,0)),"",INDIRECT("'SorP'!$A$"&amp;MATCH($J99,SorP!$B$1:$B$6230,0))))</f>
        <v>CH-NE</v>
      </c>
      <c r="U99" s="280"/>
      <c r="V99" s="281">
        <f>IF(C99="",NA(),MATCH($B99&amp;$C99,'Smelter Look-up'!$J:$J,0))</f>
        <v>144</v>
      </c>
      <c r="W99" s="282"/>
      <c r="X99" s="282">
        <f t="shared" ca="1" si="4"/>
        <v>0</v>
      </c>
      <c r="Y99" s="282"/>
      <c r="Z99" s="282"/>
      <c r="AB99" s="284" t="str">
        <f t="shared" si="5"/>
        <v>GoldMetalor Technologies S.A.</v>
      </c>
    </row>
    <row r="100" spans="1:28" s="283" customFormat="1" ht="20.25">
      <c r="A100" s="346"/>
      <c r="B100" s="236" t="s">
        <v>1263</v>
      </c>
      <c r="C100" s="242" t="s">
        <v>1370</v>
      </c>
      <c r="D100" s="236"/>
      <c r="E100" s="236" t="str">
        <f ca="1">IF(ISERROR($V100),"",OFFSET('Smelter Look-up'!$D$4,$V100-4,0)&amp;"")</f>
        <v>UNITED STATES OF AMERICA</v>
      </c>
      <c r="F100" s="236" t="str">
        <f ca="1">IF(ISERROR($V100),"",OFFSET('Smelter Look-up'!$E$4,$V100-4,0))</f>
        <v>CID001157</v>
      </c>
      <c r="G100" s="236" t="str">
        <f ca="1">IF(C100=$X$4,"Enter smelter details", IF(ISERROR($V100),"",OFFSET('Smelter Look-up'!$F$4,$V100-4,0)))</f>
        <v>RMI</v>
      </c>
      <c r="H100" s="237">
        <f ca="1">IF(ISERROR($V100),"",OFFSET('Smelter Look-up'!$G$4,$V100-4,0))</f>
        <v>0</v>
      </c>
      <c r="I100" s="238" t="str">
        <f ca="1">IF(ISERROR($V100),"",OFFSET('Smelter Look-up'!$H$4,$V100-4,0))</f>
        <v>North Attleboro</v>
      </c>
      <c r="J100" s="238" t="str">
        <f ca="1">IF(ISERROR($V100),"",OFFSET('Smelter Look-up'!$I$4,$V100-4,0))</f>
        <v>Massachusetts</v>
      </c>
      <c r="K100" s="240"/>
      <c r="L100" s="240"/>
      <c r="M100" s="240"/>
      <c r="N100" s="240"/>
      <c r="O100" s="240"/>
      <c r="P100" s="239"/>
      <c r="Q100" s="241"/>
      <c r="R100" s="236" t="str">
        <f ca="1">IF(ISERROR($V100),"",OFFSET('Smelter Look-up'!$C$4,$V100-4,0)&amp;"")</f>
        <v>Metalor USA Refining Corporation</v>
      </c>
      <c r="S100" s="250" t="str">
        <f t="shared" ca="1" si="3"/>
        <v>US</v>
      </c>
      <c r="T100" s="250" t="str">
        <f ca="1">IF(B100="","",IF(ISERROR(MATCH($J100,SorP!$B$1:$B$6230,0)),"",INDIRECT("'SorP'!$A$"&amp;MATCH($J100,SorP!$B$1:$B$6230,0))))</f>
        <v>US-MA</v>
      </c>
      <c r="U100" s="280"/>
      <c r="V100" s="281">
        <f>IF(C100="",NA(),MATCH($B100&amp;$C100,'Smelter Look-up'!$J:$J,0))</f>
        <v>145</v>
      </c>
      <c r="W100" s="282"/>
      <c r="X100" s="282">
        <f t="shared" ca="1" si="4"/>
        <v>0</v>
      </c>
      <c r="Y100" s="282"/>
      <c r="Z100" s="282"/>
      <c r="AB100" s="284" t="str">
        <f t="shared" si="5"/>
        <v>GoldMetalor USA Refining Corporation</v>
      </c>
    </row>
    <row r="101" spans="1:28" s="283" customFormat="1" ht="20.25">
      <c r="A101" s="346"/>
      <c r="B101" s="236" t="s">
        <v>1263</v>
      </c>
      <c r="C101" s="242" t="s">
        <v>13597</v>
      </c>
      <c r="D101" s="236"/>
      <c r="E101" s="236" t="str">
        <f ca="1">IF(ISERROR($V101),"",OFFSET('Smelter Look-up'!$D$4,$V101-4,0)&amp;"")</f>
        <v>MEXICO</v>
      </c>
      <c r="F101" s="236" t="str">
        <f ca="1">IF(ISERROR($V101),"",OFFSET('Smelter Look-up'!$E$4,$V101-4,0))</f>
        <v>CID001161</v>
      </c>
      <c r="G101" s="236" t="str">
        <f ca="1">IF(C101=$X$4,"Enter smelter details", IF(ISERROR($V101),"",OFFSET('Smelter Look-up'!$F$4,$V101-4,0)))</f>
        <v>RMI</v>
      </c>
      <c r="H101" s="237">
        <f ca="1">IF(ISERROR($V101),"",OFFSET('Smelter Look-up'!$G$4,$V101-4,0))</f>
        <v>0</v>
      </c>
      <c r="I101" s="238" t="str">
        <f ca="1">IF(ISERROR($V101),"",OFFSET('Smelter Look-up'!$H$4,$V101-4,0))</f>
        <v>Torreon</v>
      </c>
      <c r="J101" s="238" t="str">
        <f ca="1">IF(ISERROR($V101),"",OFFSET('Smelter Look-up'!$I$4,$V101-4,0))</f>
        <v>Coahuila de Zaragoza</v>
      </c>
      <c r="K101" s="240"/>
      <c r="L101" s="240"/>
      <c r="M101" s="240"/>
      <c r="N101" s="240"/>
      <c r="O101" s="240"/>
      <c r="P101" s="239"/>
      <c r="Q101" s="241"/>
      <c r="R101" s="236" t="str">
        <f ca="1">IF(ISERROR($V101),"",OFFSET('Smelter Look-up'!$C$4,$V101-4,0)&amp;"")</f>
        <v>Metalurgica Met-Mex Penoles S.A. De C.V.</v>
      </c>
      <c r="S101" s="250" t="str">
        <f t="shared" ca="1" si="3"/>
        <v>MX</v>
      </c>
      <c r="T101" s="250" t="str">
        <f ca="1">IF(B101="","",IF(ISERROR(MATCH($J101,SorP!$B$1:$B$6230,0)),"",INDIRECT("'SorP'!$A$"&amp;MATCH($J101,SorP!$B$1:$B$6230,0))))</f>
        <v>MX-COA</v>
      </c>
      <c r="U101" s="280"/>
      <c r="V101" s="281">
        <f>IF(C101="",NA(),MATCH($B101&amp;$C101,'Smelter Look-up'!$J:$J,0))</f>
        <v>146</v>
      </c>
      <c r="W101" s="282"/>
      <c r="X101" s="282">
        <f t="shared" ca="1" si="4"/>
        <v>0</v>
      </c>
      <c r="Y101" s="282"/>
      <c r="Z101" s="282"/>
      <c r="AB101" s="284" t="str">
        <f t="shared" si="5"/>
        <v>GoldMetalurgica Met-Mex Penoles S.A. De C.V.</v>
      </c>
    </row>
    <row r="102" spans="1:28" s="283" customFormat="1" ht="20.25">
      <c r="A102" s="346"/>
      <c r="B102" s="236" t="s">
        <v>1263</v>
      </c>
      <c r="C102" s="242" t="s">
        <v>1299</v>
      </c>
      <c r="D102" s="236"/>
      <c r="E102" s="236" t="str">
        <f ca="1">IF(ISERROR($V102),"",OFFSET('Smelter Look-up'!$D$4,$V102-4,0)&amp;"")</f>
        <v>JAPAN</v>
      </c>
      <c r="F102" s="236" t="str">
        <f ca="1">IF(ISERROR($V102),"",OFFSET('Smelter Look-up'!$E$4,$V102-4,0))</f>
        <v>CID001188</v>
      </c>
      <c r="G102" s="236" t="str">
        <f ca="1">IF(C102=$X$4,"Enter smelter details", IF(ISERROR($V102),"",OFFSET('Smelter Look-up'!$F$4,$V102-4,0)))</f>
        <v>RMI</v>
      </c>
      <c r="H102" s="237">
        <f ca="1">IF(ISERROR($V102),"",OFFSET('Smelter Look-up'!$G$4,$V102-4,0))</f>
        <v>0</v>
      </c>
      <c r="I102" s="238" t="str">
        <f ca="1">IF(ISERROR($V102),"",OFFSET('Smelter Look-up'!$H$4,$V102-4,0))</f>
        <v>Naoshima</v>
      </c>
      <c r="J102" s="238" t="str">
        <f ca="1">IF(ISERROR($V102),"",OFFSET('Smelter Look-up'!$I$4,$V102-4,0))</f>
        <v>Kagawa</v>
      </c>
      <c r="K102" s="240"/>
      <c r="L102" s="240"/>
      <c r="M102" s="240"/>
      <c r="N102" s="240"/>
      <c r="O102" s="240"/>
      <c r="P102" s="239"/>
      <c r="Q102" s="241"/>
      <c r="R102" s="236" t="str">
        <f ca="1">IF(ISERROR($V102),"",OFFSET('Smelter Look-up'!$C$4,$V102-4,0)&amp;"")</f>
        <v>Mitsubishi Materials Corporation</v>
      </c>
      <c r="S102" s="250" t="str">
        <f t="shared" ca="1" si="3"/>
        <v>JP</v>
      </c>
      <c r="T102" s="250" t="str">
        <f ca="1">IF(B102="","",IF(ISERROR(MATCH($J102,SorP!$B$1:$B$6230,0)),"",INDIRECT("'SorP'!$A$"&amp;MATCH($J102,SorP!$B$1:$B$6230,0))))</f>
        <v>JP-37</v>
      </c>
      <c r="U102" s="280"/>
      <c r="V102" s="281">
        <f>IF(C102="",NA(),MATCH($B102&amp;$C102,'Smelter Look-up'!$J:$J,0))</f>
        <v>150</v>
      </c>
      <c r="W102" s="282"/>
      <c r="X102" s="282">
        <f t="shared" ca="1" si="4"/>
        <v>0</v>
      </c>
      <c r="Y102" s="282"/>
      <c r="Z102" s="282"/>
      <c r="AB102" s="284" t="str">
        <f t="shared" si="5"/>
        <v>GoldMitsubishi Materials Corporation</v>
      </c>
    </row>
    <row r="103" spans="1:28" s="283" customFormat="1" ht="20.25">
      <c r="A103" s="346"/>
      <c r="B103" s="236" t="s">
        <v>1263</v>
      </c>
      <c r="C103" s="242" t="s">
        <v>1371</v>
      </c>
      <c r="D103" s="236"/>
      <c r="E103" s="236" t="str">
        <f ca="1">IF(ISERROR($V103),"",OFFSET('Smelter Look-up'!$D$4,$V103-4,0)&amp;"")</f>
        <v>JAPAN</v>
      </c>
      <c r="F103" s="236" t="str">
        <f ca="1">IF(ISERROR($V103),"",OFFSET('Smelter Look-up'!$E$4,$V103-4,0))</f>
        <v>CID001193</v>
      </c>
      <c r="G103" s="236" t="str">
        <f ca="1">IF(C103=$X$4,"Enter smelter details", IF(ISERROR($V103),"",OFFSET('Smelter Look-up'!$F$4,$V103-4,0)))</f>
        <v>RMI</v>
      </c>
      <c r="H103" s="237">
        <f ca="1">IF(ISERROR($V103),"",OFFSET('Smelter Look-up'!$G$4,$V103-4,0))</f>
        <v>0</v>
      </c>
      <c r="I103" s="238" t="str">
        <f ca="1">IF(ISERROR($V103),"",OFFSET('Smelter Look-up'!$H$4,$V103-4,0))</f>
        <v>Takehara</v>
      </c>
      <c r="J103" s="238" t="str">
        <f ca="1">IF(ISERROR($V103),"",OFFSET('Smelter Look-up'!$I$4,$V103-4,0))</f>
        <v>Hiroshima</v>
      </c>
      <c r="K103" s="240"/>
      <c r="L103" s="240"/>
      <c r="M103" s="240"/>
      <c r="N103" s="240"/>
      <c r="O103" s="240"/>
      <c r="P103" s="239"/>
      <c r="Q103" s="241"/>
      <c r="R103" s="236" t="str">
        <f ca="1">IF(ISERROR($V103),"",OFFSET('Smelter Look-up'!$C$4,$V103-4,0)&amp;"")</f>
        <v>Mitsui Mining and Smelting Co., Ltd.</v>
      </c>
      <c r="S103" s="250" t="str">
        <f t="shared" ca="1" si="3"/>
        <v>JP</v>
      </c>
      <c r="T103" s="250" t="str">
        <f ca="1">IF(B103="","",IF(ISERROR(MATCH($J103,SorP!$B$1:$B$6230,0)),"",INDIRECT("'SorP'!$A$"&amp;MATCH($J103,SorP!$B$1:$B$6230,0))))</f>
        <v>JP-34</v>
      </c>
      <c r="U103" s="280"/>
      <c r="V103" s="281">
        <f>IF(C103="",NA(),MATCH($B103&amp;$C103,'Smelter Look-up'!$J:$J,0))</f>
        <v>152</v>
      </c>
      <c r="W103" s="282"/>
      <c r="X103" s="282">
        <f t="shared" ca="1" si="4"/>
        <v>0</v>
      </c>
      <c r="Y103" s="282"/>
      <c r="Z103" s="282"/>
      <c r="AB103" s="284" t="str">
        <f t="shared" si="5"/>
        <v>GoldMitsui Mining and Smelting Co., Ltd.</v>
      </c>
    </row>
    <row r="104" spans="1:28" s="283" customFormat="1" ht="20.25">
      <c r="A104" s="346"/>
      <c r="B104" s="236" t="s">
        <v>1263</v>
      </c>
      <c r="C104" s="242" t="s">
        <v>2638</v>
      </c>
      <c r="D104" s="236"/>
      <c r="E104" s="236" t="str">
        <f ca="1">IF(ISERROR($V104),"",OFFSET('Smelter Look-up'!$D$4,$V104-4,0)&amp;"")</f>
        <v>INDIA</v>
      </c>
      <c r="F104" s="236" t="str">
        <f ca="1">IF(ISERROR($V104),"",OFFSET('Smelter Look-up'!$E$4,$V104-4,0))</f>
        <v>CID002509</v>
      </c>
      <c r="G104" s="236" t="str">
        <f ca="1">IF(C104=$X$4,"Enter smelter details", IF(ISERROR($V104),"",OFFSET('Smelter Look-up'!$F$4,$V104-4,0)))</f>
        <v>RMI</v>
      </c>
      <c r="H104" s="237">
        <f ca="1">IF(ISERROR($V104),"",OFFSET('Smelter Look-up'!$G$4,$V104-4,0))</f>
        <v>0</v>
      </c>
      <c r="I104" s="238" t="str">
        <f ca="1">IF(ISERROR($V104),"",OFFSET('Smelter Look-up'!$H$4,$V104-4,0))</f>
        <v>Mewat</v>
      </c>
      <c r="J104" s="238" t="str">
        <f ca="1">IF(ISERROR($V104),"",OFFSET('Smelter Look-up'!$I$4,$V104-4,0))</f>
        <v>Haryana</v>
      </c>
      <c r="K104" s="240"/>
      <c r="L104" s="240"/>
      <c r="M104" s="240"/>
      <c r="N104" s="240"/>
      <c r="O104" s="240"/>
      <c r="P104" s="239"/>
      <c r="Q104" s="241"/>
      <c r="R104" s="236" t="str">
        <f ca="1">IF(ISERROR($V104),"",OFFSET('Smelter Look-up'!$C$4,$V104-4,0)&amp;"")</f>
        <v>MMTC-PAMP India Pvt., Ltd.</v>
      </c>
      <c r="S104" s="250" t="str">
        <f t="shared" ca="1" si="3"/>
        <v>IN</v>
      </c>
      <c r="T104" s="250" t="str">
        <f ca="1">IF(B104="","",IF(ISERROR(MATCH($J104,SorP!$B$1:$B$6230,0)),"",INDIRECT("'SorP'!$A$"&amp;MATCH($J104,SorP!$B$1:$B$6230,0))))</f>
        <v>IN-HR</v>
      </c>
      <c r="U104" s="280"/>
      <c r="V104" s="281">
        <f>IF(C104="",NA(),MATCH($B104&amp;$C104,'Smelter Look-up'!$J:$J,0))</f>
        <v>153</v>
      </c>
      <c r="W104" s="282"/>
      <c r="X104" s="282">
        <f t="shared" ca="1" si="4"/>
        <v>0</v>
      </c>
      <c r="Y104" s="282"/>
      <c r="Z104" s="282"/>
      <c r="AB104" s="284" t="str">
        <f t="shared" si="5"/>
        <v>GoldMMTC-PAMP India Pvt., Ltd.</v>
      </c>
    </row>
    <row r="105" spans="1:28" s="283" customFormat="1" ht="20.25">
      <c r="A105" s="346"/>
      <c r="B105" s="236" t="s">
        <v>1263</v>
      </c>
      <c r="C105" s="242" t="s">
        <v>1039</v>
      </c>
      <c r="D105" s="236"/>
      <c r="E105" s="236" t="str">
        <f ca="1">IF(ISERROR($V105),"",OFFSET('Smelter Look-up'!$D$4,$V105-4,0)&amp;"")</f>
        <v>RUSSIAN FEDERATION</v>
      </c>
      <c r="F105" s="236" t="str">
        <f ca="1">IF(ISERROR($V105),"",OFFSET('Smelter Look-up'!$E$4,$V105-4,0))</f>
        <v>CID001204</v>
      </c>
      <c r="G105" s="236" t="str">
        <f ca="1">IF(C105=$X$4,"Enter smelter details", IF(ISERROR($V105),"",OFFSET('Smelter Look-up'!$F$4,$V105-4,0)))</f>
        <v>RMI</v>
      </c>
      <c r="H105" s="237">
        <f ca="1">IF(ISERROR($V105),"",OFFSET('Smelter Look-up'!$G$4,$V105-4,0))</f>
        <v>0</v>
      </c>
      <c r="I105" s="238" t="str">
        <f ca="1">IF(ISERROR($V105),"",OFFSET('Smelter Look-up'!$H$4,$V105-4,0))</f>
        <v>Obrucheva</v>
      </c>
      <c r="J105" s="238" t="str">
        <f ca="1">IF(ISERROR($V105),"",OFFSET('Smelter Look-up'!$I$4,$V105-4,0))</f>
        <v>Moskva</v>
      </c>
      <c r="K105" s="240"/>
      <c r="L105" s="240"/>
      <c r="M105" s="240"/>
      <c r="N105" s="240"/>
      <c r="O105" s="240"/>
      <c r="P105" s="239"/>
      <c r="Q105" s="241"/>
      <c r="R105" s="236" t="str">
        <f ca="1">IF(ISERROR($V105),"",OFFSET('Smelter Look-up'!$C$4,$V105-4,0)&amp;"")</f>
        <v>Moscow Special Alloys Processing Plant</v>
      </c>
      <c r="S105" s="250" t="str">
        <f t="shared" ca="1" si="3"/>
        <v>RU</v>
      </c>
      <c r="T105" s="250" t="str">
        <f ca="1">IF(B105="","",IF(ISERROR(MATCH($J105,SorP!$B$1:$B$6230,0)),"",INDIRECT("'SorP'!$A$"&amp;MATCH($J105,SorP!$B$1:$B$6230,0))))</f>
        <v>RU-MOW</v>
      </c>
      <c r="U105" s="280"/>
      <c r="V105" s="281">
        <f>IF(C105="",NA(),MATCH($B105&amp;$C105,'Smelter Look-up'!$J:$J,0))</f>
        <v>157</v>
      </c>
      <c r="W105" s="282"/>
      <c r="X105" s="282">
        <f t="shared" ca="1" si="4"/>
        <v>0</v>
      </c>
      <c r="Y105" s="282"/>
      <c r="Z105" s="282"/>
      <c r="AB105" s="284" t="str">
        <f t="shared" si="5"/>
        <v>GoldMoscow Special Alloys Processing Plant</v>
      </c>
    </row>
    <row r="106" spans="1:28" s="283" customFormat="1" ht="20.25">
      <c r="A106" s="346"/>
      <c r="B106" s="236" t="s">
        <v>1263</v>
      </c>
      <c r="C106" s="242" t="s">
        <v>13599</v>
      </c>
      <c r="D106" s="236"/>
      <c r="E106" s="236" t="str">
        <f ca="1">IF(ISERROR($V106),"",OFFSET('Smelter Look-up'!$D$4,$V106-4,0)&amp;"")</f>
        <v>TURKEY</v>
      </c>
      <c r="F106" s="236" t="str">
        <f ca="1">IF(ISERROR($V106),"",OFFSET('Smelter Look-up'!$E$4,$V106-4,0))</f>
        <v>CID001220</v>
      </c>
      <c r="G106" s="236" t="str">
        <f ca="1">IF(C106=$X$4,"Enter smelter details", IF(ISERROR($V106),"",OFFSET('Smelter Look-up'!$F$4,$V106-4,0)))</f>
        <v>RMI</v>
      </c>
      <c r="H106" s="237">
        <f ca="1">IF(ISERROR($V106),"",OFFSET('Smelter Look-up'!$G$4,$V106-4,0))</f>
        <v>0</v>
      </c>
      <c r="I106" s="238" t="str">
        <f ca="1">IF(ISERROR($V106),"",OFFSET('Smelter Look-up'!$H$4,$V106-4,0))</f>
        <v>Bahçelievler</v>
      </c>
      <c r="J106" s="238" t="str">
        <f ca="1">IF(ISERROR($V106),"",OFFSET('Smelter Look-up'!$I$4,$V106-4,0))</f>
        <v>İstanbul</v>
      </c>
      <c r="K106" s="240"/>
      <c r="L106" s="240"/>
      <c r="M106" s="240"/>
      <c r="N106" s="240"/>
      <c r="O106" s="240"/>
      <c r="P106" s="239"/>
      <c r="Q106" s="241"/>
      <c r="R106" s="236" t="str">
        <f ca="1">IF(ISERROR($V106),"",OFFSET('Smelter Look-up'!$C$4,$V106-4,0)&amp;"")</f>
        <v>Nadir Metal Rafineri San. Ve Tic. A.S.</v>
      </c>
      <c r="S106" s="250" t="str">
        <f t="shared" ca="1" si="3"/>
        <v>TR</v>
      </c>
      <c r="T106" s="250" t="str">
        <f ca="1">IF(B106="","",IF(ISERROR(MATCH($J106,SorP!$B$1:$B$6230,0)),"",INDIRECT("'SorP'!$A$"&amp;MATCH($J106,SorP!$B$1:$B$6230,0))))</f>
        <v>TR-34</v>
      </c>
      <c r="U106" s="280"/>
      <c r="V106" s="281">
        <f>IF(C106="",NA(),MATCH($B106&amp;$C106,'Smelter Look-up'!$J:$J,0))</f>
        <v>158</v>
      </c>
      <c r="W106" s="282"/>
      <c r="X106" s="282">
        <f t="shared" ca="1" si="4"/>
        <v>0</v>
      </c>
      <c r="Y106" s="282"/>
      <c r="Z106" s="282"/>
      <c r="AB106" s="284" t="str">
        <f t="shared" si="5"/>
        <v>GoldNadir Metal Rafineri San. Ve Tic. A.S.</v>
      </c>
    </row>
    <row r="107" spans="1:28" s="283" customFormat="1" ht="20.25">
      <c r="A107" s="346"/>
      <c r="B107" s="236" t="s">
        <v>1263</v>
      </c>
      <c r="C107" s="242" t="s">
        <v>14301</v>
      </c>
      <c r="D107" s="236"/>
      <c r="E107" s="236" t="str">
        <f ca="1">IF(ISERROR($V107),"",OFFSET('Smelter Look-up'!$D$4,$V107-4,0)&amp;"")</f>
        <v>KOREA, REPUBLIC OF</v>
      </c>
      <c r="F107" s="236" t="str">
        <f ca="1">IF(ISERROR($V107),"",OFFSET('Smelter Look-up'!$E$4,$V107-4,0))</f>
        <v>CID003189</v>
      </c>
      <c r="G107" s="236" t="str">
        <f ca="1">IF(C107=$X$4,"Enter smelter details", IF(ISERROR($V107),"",OFFSET('Smelter Look-up'!$F$4,$V107-4,0)))</f>
        <v>RMI</v>
      </c>
      <c r="H107" s="237">
        <f ca="1">IF(ISERROR($V107),"",OFFSET('Smelter Look-up'!$G$4,$V107-4,0))</f>
        <v>0</v>
      </c>
      <c r="I107" s="238" t="str">
        <f ca="1">IF(ISERROR($V107),"",OFFSET('Smelter Look-up'!$H$4,$V107-4,0))</f>
        <v>Pyeongtaek-si</v>
      </c>
      <c r="J107" s="238" t="str">
        <f ca="1">IF(ISERROR($V107),"",OFFSET('Smelter Look-up'!$I$4,$V107-4,0))</f>
        <v>Gyeonggi-do</v>
      </c>
      <c r="K107" s="240"/>
      <c r="L107" s="240"/>
      <c r="M107" s="240"/>
      <c r="N107" s="240"/>
      <c r="O107" s="240"/>
      <c r="P107" s="239"/>
      <c r="Q107" s="241"/>
      <c r="R107" s="236" t="str">
        <f ca="1">IF(ISERROR($V107),"",OFFSET('Smelter Look-up'!$C$4,$V107-4,0)&amp;"")</f>
        <v>NH Recytech Company</v>
      </c>
      <c r="S107" s="250" t="str">
        <f t="shared" ca="1" si="3"/>
        <v>KR</v>
      </c>
      <c r="T107" s="250" t="str">
        <f ca="1">IF(B107="","",IF(ISERROR(MATCH($J107,SorP!$B$1:$B$6230,0)),"",INDIRECT("'SorP'!$A$"&amp;MATCH($J107,SorP!$B$1:$B$6230,0))))</f>
        <v>KR-41</v>
      </c>
      <c r="U107" s="280"/>
      <c r="V107" s="281">
        <f>IF(C107="",NA(),MATCH($B107&amp;$C107,'Smelter Look-up'!$J:$J,0))</f>
        <v>161</v>
      </c>
      <c r="W107" s="282"/>
      <c r="X107" s="282">
        <f t="shared" ca="1" si="4"/>
        <v>0</v>
      </c>
      <c r="Y107" s="282"/>
      <c r="Z107" s="282"/>
      <c r="AB107" s="284" t="str">
        <f t="shared" si="5"/>
        <v>GoldNH Recytech Company</v>
      </c>
    </row>
    <row r="108" spans="1:28" s="283" customFormat="1" ht="20.25">
      <c r="A108" s="346"/>
      <c r="B108" s="236" t="s">
        <v>1263</v>
      </c>
      <c r="C108" s="242" t="s">
        <v>2617</v>
      </c>
      <c r="D108" s="236"/>
      <c r="E108" s="236" t="str">
        <f ca="1">IF(ISERROR($V108),"",OFFSET('Smelter Look-up'!$D$4,$V108-4,0)&amp;"")</f>
        <v>JAPAN</v>
      </c>
      <c r="F108" s="236" t="str">
        <f ca="1">IF(ISERROR($V108),"",OFFSET('Smelter Look-up'!$E$4,$V108-4,0))</f>
        <v>CID001259</v>
      </c>
      <c r="G108" s="236" t="str">
        <f ca="1">IF(C108=$X$4,"Enter smelter details", IF(ISERROR($V108),"",OFFSET('Smelter Look-up'!$F$4,$V108-4,0)))</f>
        <v>RMI</v>
      </c>
      <c r="H108" s="237">
        <f ca="1">IF(ISERROR($V108),"",OFFSET('Smelter Look-up'!$G$4,$V108-4,0))</f>
        <v>0</v>
      </c>
      <c r="I108" s="238" t="str">
        <f ca="1">IF(ISERROR($V108),"",OFFSET('Smelter Look-up'!$H$4,$V108-4,0))</f>
        <v>Noda</v>
      </c>
      <c r="J108" s="238" t="str">
        <f ca="1">IF(ISERROR($V108),"",OFFSET('Smelter Look-up'!$I$4,$V108-4,0))</f>
        <v>Chiba</v>
      </c>
      <c r="K108" s="240"/>
      <c r="L108" s="240"/>
      <c r="M108" s="240"/>
      <c r="N108" s="240"/>
      <c r="O108" s="240"/>
      <c r="P108" s="239"/>
      <c r="Q108" s="241"/>
      <c r="R108" s="236" t="str">
        <f ca="1">IF(ISERROR($V108),"",OFFSET('Smelter Look-up'!$C$4,$V108-4,0)&amp;"")</f>
        <v>Nihon Material Co., Ltd.</v>
      </c>
      <c r="S108" s="250" t="str">
        <f t="shared" ca="1" si="3"/>
        <v>JP</v>
      </c>
      <c r="T108" s="250" t="str">
        <f ca="1">IF(B108="","",IF(ISERROR(MATCH($J108,SorP!$B$1:$B$6230,0)),"",INDIRECT("'SorP'!$A$"&amp;MATCH($J108,SorP!$B$1:$B$6230,0))))</f>
        <v>JP-12</v>
      </c>
      <c r="U108" s="280"/>
      <c r="V108" s="281">
        <f>IF(C108="",NA(),MATCH($B108&amp;$C108,'Smelter Look-up'!$J:$J,0))</f>
        <v>162</v>
      </c>
      <c r="W108" s="282"/>
      <c r="X108" s="282">
        <f t="shared" ca="1" si="4"/>
        <v>0</v>
      </c>
      <c r="Y108" s="282"/>
      <c r="Z108" s="282"/>
      <c r="AB108" s="284" t="str">
        <f t="shared" si="5"/>
        <v>GoldNihon Material Co., Ltd.</v>
      </c>
    </row>
    <row r="109" spans="1:28" s="283" customFormat="1" ht="25.5">
      <c r="A109" s="346"/>
      <c r="B109" s="236" t="s">
        <v>1263</v>
      </c>
      <c r="C109" s="242" t="s">
        <v>13603</v>
      </c>
      <c r="D109" s="236"/>
      <c r="E109" s="236" t="str">
        <f ca="1">IF(ISERROR($V109),"",OFFSET('Smelter Look-up'!$D$4,$V109-4,0)&amp;"")</f>
        <v>AUSTRIA</v>
      </c>
      <c r="F109" s="236" t="str">
        <f ca="1">IF(ISERROR($V109),"",OFFSET('Smelter Look-up'!$E$4,$V109-4,0))</f>
        <v>CID002779</v>
      </c>
      <c r="G109" s="236" t="str">
        <f ca="1">IF(C109=$X$4,"Enter smelter details", IF(ISERROR($V109),"",OFFSET('Smelter Look-up'!$F$4,$V109-4,0)))</f>
        <v>RMI</v>
      </c>
      <c r="H109" s="237">
        <f ca="1">IF(ISERROR($V109),"",OFFSET('Smelter Look-up'!$G$4,$V109-4,0))</f>
        <v>0</v>
      </c>
      <c r="I109" s="238" t="str">
        <f ca="1">IF(ISERROR($V109),"",OFFSET('Smelter Look-up'!$H$4,$V109-4,0))</f>
        <v>Vienna</v>
      </c>
      <c r="J109" s="238" t="str">
        <f ca="1">IF(ISERROR($V109),"",OFFSET('Smelter Look-up'!$I$4,$V109-4,0))</f>
        <v>Wien</v>
      </c>
      <c r="K109" s="240"/>
      <c r="L109" s="240"/>
      <c r="M109" s="240"/>
      <c r="N109" s="240"/>
      <c r="O109" s="240"/>
      <c r="P109" s="239"/>
      <c r="Q109" s="241"/>
      <c r="R109" s="236" t="str">
        <f ca="1">IF(ISERROR($V109),"",OFFSET('Smelter Look-up'!$C$4,$V109-4,0)&amp;"")</f>
        <v>Ogussa Osterreichische Gold- und Silber-Scheideanstalt GmbH</v>
      </c>
      <c r="S109" s="250" t="str">
        <f t="shared" ca="1" si="3"/>
        <v>AT</v>
      </c>
      <c r="T109" s="250" t="str">
        <f ca="1">IF(B109="","",IF(ISERROR(MATCH($J109,SorP!$B$1:$B$6230,0)),"",INDIRECT("'SorP'!$A$"&amp;MATCH($J109,SorP!$B$1:$B$6230,0))))</f>
        <v>AT-9</v>
      </c>
      <c r="U109" s="280"/>
      <c r="V109" s="281">
        <f>IF(C109="",NA(),MATCH($B109&amp;$C109,'Smelter Look-up'!$J:$J,0))</f>
        <v>165</v>
      </c>
      <c r="W109" s="282"/>
      <c r="X109" s="282">
        <f t="shared" ca="1" si="4"/>
        <v>0</v>
      </c>
      <c r="Y109" s="282"/>
      <c r="Z109" s="282"/>
      <c r="AB109" s="284" t="str">
        <f t="shared" si="5"/>
        <v>GoldOgussa Osterreichische Gold- und Silber-Scheideanstalt GmbH</v>
      </c>
    </row>
    <row r="110" spans="1:28" s="283" customFormat="1" ht="20.25">
      <c r="A110" s="346"/>
      <c r="B110" s="236" t="s">
        <v>1263</v>
      </c>
      <c r="C110" s="242" t="s">
        <v>2618</v>
      </c>
      <c r="D110" s="236"/>
      <c r="E110" s="236" t="str">
        <f ca="1">IF(ISERROR($V110),"",OFFSET('Smelter Look-up'!$D$4,$V110-4,0)&amp;"")</f>
        <v>JAPAN</v>
      </c>
      <c r="F110" s="236" t="str">
        <f ca="1">IF(ISERROR($V110),"",OFFSET('Smelter Look-up'!$E$4,$V110-4,0))</f>
        <v>CID001325</v>
      </c>
      <c r="G110" s="236" t="str">
        <f ca="1">IF(C110=$X$4,"Enter smelter details", IF(ISERROR($V110),"",OFFSET('Smelter Look-up'!$F$4,$V110-4,0)))</f>
        <v>RMI</v>
      </c>
      <c r="H110" s="237">
        <f ca="1">IF(ISERROR($V110),"",OFFSET('Smelter Look-up'!$G$4,$V110-4,0))</f>
        <v>0</v>
      </c>
      <c r="I110" s="238" t="str">
        <f ca="1">IF(ISERROR($V110),"",OFFSET('Smelter Look-up'!$H$4,$V110-4,0))</f>
        <v>Nara-shi</v>
      </c>
      <c r="J110" s="238" t="str">
        <f ca="1">IF(ISERROR($V110),"",OFFSET('Smelter Look-up'!$I$4,$V110-4,0))</f>
        <v>Nara</v>
      </c>
      <c r="K110" s="240"/>
      <c r="L110" s="240"/>
      <c r="M110" s="240"/>
      <c r="N110" s="240"/>
      <c r="O110" s="240"/>
      <c r="P110" s="239"/>
      <c r="Q110" s="241"/>
      <c r="R110" s="236" t="str">
        <f ca="1">IF(ISERROR($V110),"",OFFSET('Smelter Look-up'!$C$4,$V110-4,0)&amp;"")</f>
        <v>Ohura Precious Metal Industry Co., Ltd.</v>
      </c>
      <c r="S110" s="250" t="str">
        <f t="shared" ca="1" si="3"/>
        <v>JP</v>
      </c>
      <c r="T110" s="250" t="str">
        <f ca="1">IF(B110="","",IF(ISERROR(MATCH($J110,SorP!$B$1:$B$6230,0)),"",INDIRECT("'SorP'!$A$"&amp;MATCH($J110,SorP!$B$1:$B$6230,0))))</f>
        <v>JP-29</v>
      </c>
      <c r="U110" s="280"/>
      <c r="V110" s="281">
        <f>IF(C110="",NA(),MATCH($B110&amp;$C110,'Smelter Look-up'!$J:$J,0))</f>
        <v>168</v>
      </c>
      <c r="W110" s="282"/>
      <c r="X110" s="282">
        <f t="shared" ca="1" si="4"/>
        <v>0</v>
      </c>
      <c r="Y110" s="282"/>
      <c r="Z110" s="282"/>
      <c r="AB110" s="284" t="str">
        <f t="shared" si="5"/>
        <v>GoldOhura Precious Metal Industry Co., Ltd.</v>
      </c>
    </row>
    <row r="111" spans="1:28" s="283" customFormat="1" ht="25.5">
      <c r="A111" s="346"/>
      <c r="B111" s="236" t="s">
        <v>1263</v>
      </c>
      <c r="C111" s="242" t="s">
        <v>2756</v>
      </c>
      <c r="D111" s="236"/>
      <c r="E111" s="236" t="str">
        <f ca="1">IF(ISERROR($V111),"",OFFSET('Smelter Look-up'!$D$4,$V111-4,0)&amp;"")</f>
        <v>RUSSIAN FEDERATION</v>
      </c>
      <c r="F111" s="236" t="str">
        <f ca="1">IF(ISERROR($V111),"",OFFSET('Smelter Look-up'!$E$4,$V111-4,0))</f>
        <v>CID001326</v>
      </c>
      <c r="G111" s="236" t="str">
        <f ca="1">IF(C111=$X$4,"Enter smelter details", IF(ISERROR($V111),"",OFFSET('Smelter Look-up'!$F$4,$V111-4,0)))</f>
        <v>RMI</v>
      </c>
      <c r="H111" s="237">
        <f ca="1">IF(ISERROR($V111),"",OFFSET('Smelter Look-up'!$G$4,$V111-4,0))</f>
        <v>0</v>
      </c>
      <c r="I111" s="238" t="str">
        <f ca="1">IF(ISERROR($V111),"",OFFSET('Smelter Look-up'!$H$4,$V111-4,0))</f>
        <v>Krasnoyarsk</v>
      </c>
      <c r="J111" s="238" t="str">
        <f ca="1">IF(ISERROR($V111),"",OFFSET('Smelter Look-up'!$I$4,$V111-4,0))</f>
        <v>Krasnoyarskiy kray</v>
      </c>
      <c r="K111" s="240"/>
      <c r="L111" s="240"/>
      <c r="M111" s="240"/>
      <c r="N111" s="240"/>
      <c r="O111" s="240"/>
      <c r="P111" s="239"/>
      <c r="Q111" s="241"/>
      <c r="R111" s="236" t="str">
        <f ca="1">IF(ISERROR($V111),"",OFFSET('Smelter Look-up'!$C$4,$V111-4,0)&amp;"")</f>
        <v>OJSC "The Gulidov Krasnoyarsk Non-Ferrous Metals Plant" (OJSC Krastsvetmet)</v>
      </c>
      <c r="S111" s="250" t="str">
        <f t="shared" ca="1" si="3"/>
        <v>RU</v>
      </c>
      <c r="T111" s="250" t="str">
        <f ca="1">IF(B111="","",IF(ISERROR(MATCH($J111,SorP!$B$1:$B$6230,0)),"",INDIRECT("'SorP'!$A$"&amp;MATCH($J111,SorP!$B$1:$B$6230,0))))</f>
        <v>RU-KYA</v>
      </c>
      <c r="U111" s="280"/>
      <c r="V111" s="281">
        <f>IF(C111="",NA(),MATCH($B111&amp;$C111,'Smelter Look-up'!$J:$J,0))</f>
        <v>169</v>
      </c>
      <c r="W111" s="282"/>
      <c r="X111" s="282">
        <f t="shared" ca="1" si="4"/>
        <v>0</v>
      </c>
      <c r="Y111" s="282"/>
      <c r="Z111" s="282"/>
      <c r="AB111" s="284" t="str">
        <f t="shared" si="5"/>
        <v>GoldOJSC "The Gulidov Krasnoyarsk Non-Ferrous Metals Plant" (OJSC Krastsvetmet)</v>
      </c>
    </row>
    <row r="112" spans="1:28" s="283" customFormat="1" ht="20.25">
      <c r="A112" s="346"/>
      <c r="B112" s="236" t="s">
        <v>1263</v>
      </c>
      <c r="C112" s="242" t="s">
        <v>2684</v>
      </c>
      <c r="D112" s="236"/>
      <c r="E112" s="236" t="str">
        <f ca="1">IF(ISERROR($V112),"",OFFSET('Smelter Look-up'!$D$4,$V112-4,0)&amp;"")</f>
        <v>RUSSIAN FEDERATION</v>
      </c>
      <c r="F112" s="236" t="str">
        <f ca="1">IF(ISERROR($V112),"",OFFSET('Smelter Look-up'!$E$4,$V112-4,0))</f>
        <v>CID000493</v>
      </c>
      <c r="G112" s="236" t="str">
        <f ca="1">IF(C112=$X$4,"Enter smelter details", IF(ISERROR($V112),"",OFFSET('Smelter Look-up'!$F$4,$V112-4,0)))</f>
        <v>RMI</v>
      </c>
      <c r="H112" s="237">
        <f ca="1">IF(ISERROR($V112),"",OFFSET('Smelter Look-up'!$G$4,$V112-4,0))</f>
        <v>0</v>
      </c>
      <c r="I112" s="238" t="str">
        <f ca="1">IF(ISERROR($V112),"",OFFSET('Smelter Look-up'!$H$4,$V112-4,0))</f>
        <v>Novosibirsk</v>
      </c>
      <c r="J112" s="238" t="str">
        <f ca="1">IF(ISERROR($V112),"",OFFSET('Smelter Look-up'!$I$4,$V112-4,0))</f>
        <v>Novosibirskaya oblast'</v>
      </c>
      <c r="K112" s="240"/>
      <c r="L112" s="240"/>
      <c r="M112" s="240"/>
      <c r="N112" s="240"/>
      <c r="O112" s="240"/>
      <c r="P112" s="239"/>
      <c r="Q112" s="241"/>
      <c r="R112" s="236" t="str">
        <f ca="1">IF(ISERROR($V112),"",OFFSET('Smelter Look-up'!$C$4,$V112-4,0)&amp;"")</f>
        <v>OJSC Novosibirsk Refinery</v>
      </c>
      <c r="S112" s="250" t="str">
        <f t="shared" ca="1" si="3"/>
        <v>RU</v>
      </c>
      <c r="T112" s="250" t="str">
        <f ca="1">IF(B112="","",IF(ISERROR(MATCH($J112,SorP!$B$1:$B$6230,0)),"",INDIRECT("'SorP'!$A$"&amp;MATCH($J112,SorP!$B$1:$B$6230,0))))</f>
        <v>RU-NVS</v>
      </c>
      <c r="U112" s="280"/>
      <c r="V112" s="281">
        <f>IF(C112="",NA(),MATCH($B112&amp;$C112,'Smelter Look-up'!$J:$J,0))</f>
        <v>171</v>
      </c>
      <c r="W112" s="282"/>
      <c r="X112" s="282">
        <f t="shared" ca="1" si="4"/>
        <v>0</v>
      </c>
      <c r="Y112" s="282"/>
      <c r="Z112" s="282"/>
      <c r="AB112" s="284" t="str">
        <f t="shared" si="5"/>
        <v>GoldOJSC Novosibirsk Refinery</v>
      </c>
    </row>
    <row r="113" spans="1:28" s="283" customFormat="1" ht="20.25">
      <c r="A113" s="346"/>
      <c r="B113" s="236" t="s">
        <v>1263</v>
      </c>
      <c r="C113" s="242" t="s">
        <v>2996</v>
      </c>
      <c r="D113" s="236"/>
      <c r="E113" s="236" t="str">
        <f ca="1">IF(ISERROR($V113),"",OFFSET('Smelter Look-up'!$D$4,$V113-4,0)&amp;"")</f>
        <v>SWITZERLAND</v>
      </c>
      <c r="F113" s="236" t="str">
        <f ca="1">IF(ISERROR($V113),"",OFFSET('Smelter Look-up'!$E$4,$V113-4,0))</f>
        <v>CID001352</v>
      </c>
      <c r="G113" s="236" t="str">
        <f ca="1">IF(C113=$X$4,"Enter smelter details", IF(ISERROR($V113),"",OFFSET('Smelter Look-up'!$F$4,$V113-4,0)))</f>
        <v>RMI</v>
      </c>
      <c r="H113" s="237">
        <f ca="1">IF(ISERROR($V113),"",OFFSET('Smelter Look-up'!$G$4,$V113-4,0))</f>
        <v>0</v>
      </c>
      <c r="I113" s="238" t="str">
        <f ca="1">IF(ISERROR($V113),"",OFFSET('Smelter Look-up'!$H$4,$V113-4,0))</f>
        <v>Castel San Pietro</v>
      </c>
      <c r="J113" s="238" t="str">
        <f ca="1">IF(ISERROR($V113),"",OFFSET('Smelter Look-up'!$I$4,$V113-4,0))</f>
        <v>Ticino</v>
      </c>
      <c r="K113" s="240"/>
      <c r="L113" s="240"/>
      <c r="M113" s="240"/>
      <c r="N113" s="240"/>
      <c r="O113" s="240"/>
      <c r="P113" s="239"/>
      <c r="Q113" s="241"/>
      <c r="R113" s="236" t="str">
        <f ca="1">IF(ISERROR($V113),"",OFFSET('Smelter Look-up'!$C$4,$V113-4,0)&amp;"")</f>
        <v>PAMP S.A.</v>
      </c>
      <c r="S113" s="250" t="str">
        <f t="shared" ca="1" si="3"/>
        <v>CH</v>
      </c>
      <c r="T113" s="250" t="str">
        <f ca="1">IF(B113="","",IF(ISERROR(MATCH($J113,SorP!$B$1:$B$6230,0)),"",INDIRECT("'SorP'!$A$"&amp;MATCH($J113,SorP!$B$1:$B$6230,0))))</f>
        <v>CH-TI</v>
      </c>
      <c r="U113" s="280"/>
      <c r="V113" s="281">
        <f>IF(C113="",NA(),MATCH($B113&amp;$C113,'Smelter Look-up'!$J:$J,0))</f>
        <v>173</v>
      </c>
      <c r="W113" s="282"/>
      <c r="X113" s="282">
        <f t="shared" ca="1" si="4"/>
        <v>0</v>
      </c>
      <c r="Y113" s="282"/>
      <c r="Z113" s="282"/>
      <c r="AB113" s="284" t="str">
        <f t="shared" si="5"/>
        <v>GoldPAMP S.A.</v>
      </c>
    </row>
    <row r="114" spans="1:28" s="283" customFormat="1" ht="20.25">
      <c r="A114" s="346"/>
      <c r="B114" s="236" t="s">
        <v>1263</v>
      </c>
      <c r="C114" s="242" t="s">
        <v>3271</v>
      </c>
      <c r="D114" s="236"/>
      <c r="E114" s="236" t="str">
        <f ca="1">IF(ISERROR($V114),"",OFFSET('Smelter Look-up'!$D$4,$V114-4,0)&amp;"")</f>
        <v>CHILE</v>
      </c>
      <c r="F114" s="236" t="str">
        <f ca="1">IF(ISERROR($V114),"",OFFSET('Smelter Look-up'!$E$4,$V114-4,0))</f>
        <v>CID002919</v>
      </c>
      <c r="G114" s="236" t="str">
        <f ca="1">IF(C114=$X$4,"Enter smelter details", IF(ISERROR($V114),"",OFFSET('Smelter Look-up'!$F$4,$V114-4,0)))</f>
        <v>RMI</v>
      </c>
      <c r="H114" s="237">
        <f ca="1">IF(ISERROR($V114),"",OFFSET('Smelter Look-up'!$G$4,$V114-4,0))</f>
        <v>0</v>
      </c>
      <c r="I114" s="238" t="str">
        <f ca="1">IF(ISERROR($V114),"",OFFSET('Smelter Look-up'!$H$4,$V114-4,0))</f>
        <v>Mejillones</v>
      </c>
      <c r="J114" s="238" t="str">
        <f ca="1">IF(ISERROR($V114),"",OFFSET('Smelter Look-up'!$I$4,$V114-4,0))</f>
        <v>Antofagasta</v>
      </c>
      <c r="K114" s="240"/>
      <c r="L114" s="240"/>
      <c r="M114" s="240"/>
      <c r="N114" s="240"/>
      <c r="O114" s="240"/>
      <c r="P114" s="239"/>
      <c r="Q114" s="241"/>
      <c r="R114" s="236" t="str">
        <f ca="1">IF(ISERROR($V114),"",OFFSET('Smelter Look-up'!$C$4,$V114-4,0)&amp;"")</f>
        <v>Planta Recuperadora de Metales SpA</v>
      </c>
      <c r="S114" s="250" t="str">
        <f t="shared" ca="1" si="3"/>
        <v>CL</v>
      </c>
      <c r="T114" s="250" t="str">
        <f ca="1">IF(B114="","",IF(ISERROR(MATCH($J114,SorP!$B$1:$B$6230,0)),"",INDIRECT("'SorP'!$A$"&amp;MATCH($J114,SorP!$B$1:$B$6230,0))))</f>
        <v>CL-AN</v>
      </c>
      <c r="U114" s="280"/>
      <c r="V114" s="281">
        <f>IF(C114="",NA(),MATCH($B114&amp;$C114,'Smelter Look-up'!$J:$J,0))</f>
        <v>179</v>
      </c>
      <c r="W114" s="282"/>
      <c r="X114" s="282">
        <f t="shared" ca="1" si="4"/>
        <v>0</v>
      </c>
      <c r="Y114" s="282"/>
      <c r="Z114" s="282"/>
      <c r="AB114" s="284" t="str">
        <f t="shared" si="5"/>
        <v>GoldPlanta Recuperadora de Metales SpA</v>
      </c>
    </row>
    <row r="115" spans="1:28" s="283" customFormat="1" ht="20.25">
      <c r="A115" s="346"/>
      <c r="B115" s="236" t="s">
        <v>1263</v>
      </c>
      <c r="C115" s="242" t="s">
        <v>1040</v>
      </c>
      <c r="D115" s="236"/>
      <c r="E115" s="236" t="str">
        <f ca="1">IF(ISERROR($V115),"",OFFSET('Smelter Look-up'!$D$4,$V115-4,0)&amp;"")</f>
        <v>RUSSIAN FEDERATION</v>
      </c>
      <c r="F115" s="236" t="str">
        <f ca="1">IF(ISERROR($V115),"",OFFSET('Smelter Look-up'!$E$4,$V115-4,0))</f>
        <v>CID001386</v>
      </c>
      <c r="G115" s="236" t="str">
        <f ca="1">IF(C115=$X$4,"Enter smelter details", IF(ISERROR($V115),"",OFFSET('Smelter Look-up'!$F$4,$V115-4,0)))</f>
        <v>RMI</v>
      </c>
      <c r="H115" s="237">
        <f ca="1">IF(ISERROR($V115),"",OFFSET('Smelter Look-up'!$G$4,$V115-4,0))</f>
        <v>0</v>
      </c>
      <c r="I115" s="238" t="str">
        <f ca="1">IF(ISERROR($V115),"",OFFSET('Smelter Look-up'!$H$4,$V115-4,0))</f>
        <v>Kasimov</v>
      </c>
      <c r="J115" s="238" t="str">
        <f ca="1">IF(ISERROR($V115),"",OFFSET('Smelter Look-up'!$I$4,$V115-4,0))</f>
        <v>Ryazanskaya oblast'</v>
      </c>
      <c r="K115" s="240"/>
      <c r="L115" s="240"/>
      <c r="M115" s="240"/>
      <c r="N115" s="240"/>
      <c r="O115" s="240"/>
      <c r="P115" s="239"/>
      <c r="Q115" s="241"/>
      <c r="R115" s="236" t="str">
        <f ca="1">IF(ISERROR($V115),"",OFFSET('Smelter Look-up'!$C$4,$V115-4,0)&amp;"")</f>
        <v>Prioksky Plant of Non-Ferrous Metals</v>
      </c>
      <c r="S115" s="250" t="str">
        <f t="shared" ca="1" si="3"/>
        <v>RU</v>
      </c>
      <c r="T115" s="250" t="str">
        <f ca="1">IF(B115="","",IF(ISERROR(MATCH($J115,SorP!$B$1:$B$6230,0)),"",INDIRECT("'SorP'!$A$"&amp;MATCH($J115,SorP!$B$1:$B$6230,0))))</f>
        <v>RU-RYA</v>
      </c>
      <c r="U115" s="280"/>
      <c r="V115" s="281">
        <f>IF(C115="",NA(),MATCH($B115&amp;$C115,'Smelter Look-up'!$J:$J,0))</f>
        <v>180</v>
      </c>
      <c r="W115" s="282"/>
      <c r="X115" s="282">
        <f t="shared" ca="1" si="4"/>
        <v>0</v>
      </c>
      <c r="Y115" s="282"/>
      <c r="Z115" s="282"/>
      <c r="AB115" s="284" t="str">
        <f t="shared" si="5"/>
        <v>GoldPrioksky Plant of Non-Ferrous Metals</v>
      </c>
    </row>
    <row r="116" spans="1:28" s="283" customFormat="1" ht="20.25">
      <c r="A116" s="346"/>
      <c r="B116" s="236" t="s">
        <v>1263</v>
      </c>
      <c r="C116" s="242" t="s">
        <v>1373</v>
      </c>
      <c r="D116" s="236"/>
      <c r="E116" s="236" t="str">
        <f ca="1">IF(ISERROR($V116),"",OFFSET('Smelter Look-up'!$D$4,$V116-4,0)&amp;"")</f>
        <v>INDONESIA</v>
      </c>
      <c r="F116" s="236" t="str">
        <f ca="1">IF(ISERROR($V116),"",OFFSET('Smelter Look-up'!$E$4,$V116-4,0))</f>
        <v>CID001397</v>
      </c>
      <c r="G116" s="236" t="str">
        <f ca="1">IF(C116=$X$4,"Enter smelter details", IF(ISERROR($V116),"",OFFSET('Smelter Look-up'!$F$4,$V116-4,0)))</f>
        <v>RMI</v>
      </c>
      <c r="H116" s="237">
        <f ca="1">IF(ISERROR($V116),"",OFFSET('Smelter Look-up'!$G$4,$V116-4,0))</f>
        <v>0</v>
      </c>
      <c r="I116" s="238" t="str">
        <f ca="1">IF(ISERROR($V116),"",OFFSET('Smelter Look-up'!$H$4,$V116-4,0))</f>
        <v>Jakarta</v>
      </c>
      <c r="J116" s="238" t="str">
        <f ca="1">IF(ISERROR($V116),"",OFFSET('Smelter Look-up'!$I$4,$V116-4,0))</f>
        <v>Jakarta Raya</v>
      </c>
      <c r="K116" s="240"/>
      <c r="L116" s="240"/>
      <c r="M116" s="240"/>
      <c r="N116" s="240"/>
      <c r="O116" s="240"/>
      <c r="P116" s="239"/>
      <c r="Q116" s="241"/>
      <c r="R116" s="236" t="str">
        <f ca="1">IF(ISERROR($V116),"",OFFSET('Smelter Look-up'!$C$4,$V116-4,0)&amp;"")</f>
        <v>PT Aneka Tambang (Persero) Tbk</v>
      </c>
      <c r="S116" s="250" t="str">
        <f t="shared" ca="1" si="3"/>
        <v>ID</v>
      </c>
      <c r="T116" s="250" t="str">
        <f ca="1">IF(B116="","",IF(ISERROR(MATCH($J116,SorP!$B$1:$B$6230,0)),"",INDIRECT("'SorP'!$A$"&amp;MATCH($J116,SorP!$B$1:$B$6230,0))))</f>
        <v>ID-JK</v>
      </c>
      <c r="U116" s="280"/>
      <c r="V116" s="281">
        <f>IF(C116="",NA(),MATCH($B116&amp;$C116,'Smelter Look-up'!$J:$J,0))</f>
        <v>182</v>
      </c>
      <c r="W116" s="282"/>
      <c r="X116" s="282">
        <f t="shared" ca="1" si="4"/>
        <v>0</v>
      </c>
      <c r="Y116" s="282"/>
      <c r="Z116" s="282"/>
      <c r="AB116" s="284" t="str">
        <f t="shared" si="5"/>
        <v>GoldPT Aneka Tambang (Persero) Tbk</v>
      </c>
    </row>
    <row r="117" spans="1:28" s="283" customFormat="1" ht="20.25">
      <c r="A117" s="346"/>
      <c r="B117" s="236" t="s">
        <v>1263</v>
      </c>
      <c r="C117" s="242" t="s">
        <v>13600</v>
      </c>
      <c r="D117" s="236"/>
      <c r="E117" s="236" t="str">
        <f ca="1">IF(ISERROR($V117),"",OFFSET('Smelter Look-up'!$D$4,$V117-4,0)&amp;"")</f>
        <v>SWITZERLAND</v>
      </c>
      <c r="F117" s="236" t="str">
        <f ca="1">IF(ISERROR($V117),"",OFFSET('Smelter Look-up'!$E$4,$V117-4,0))</f>
        <v>CID001498</v>
      </c>
      <c r="G117" s="236" t="str">
        <f ca="1">IF(C117=$X$4,"Enter smelter details", IF(ISERROR($V117),"",OFFSET('Smelter Look-up'!$F$4,$V117-4,0)))</f>
        <v>RMI</v>
      </c>
      <c r="H117" s="237">
        <f ca="1">IF(ISERROR($V117),"",OFFSET('Smelter Look-up'!$G$4,$V117-4,0))</f>
        <v>0</v>
      </c>
      <c r="I117" s="238" t="str">
        <f ca="1">IF(ISERROR($V117),"",OFFSET('Smelter Look-up'!$H$4,$V117-4,0))</f>
        <v>La Chaux-de-Fonds</v>
      </c>
      <c r="J117" s="238" t="str">
        <f ca="1">IF(ISERROR($V117),"",OFFSET('Smelter Look-up'!$I$4,$V117-4,0))</f>
        <v>Neuchâtel</v>
      </c>
      <c r="K117" s="240"/>
      <c r="L117" s="240"/>
      <c r="M117" s="240"/>
      <c r="N117" s="240"/>
      <c r="O117" s="240"/>
      <c r="P117" s="239"/>
      <c r="Q117" s="241"/>
      <c r="R117" s="236" t="str">
        <f ca="1">IF(ISERROR($V117),"",OFFSET('Smelter Look-up'!$C$4,$V117-4,0)&amp;"")</f>
        <v>PX Precinox S.A.</v>
      </c>
      <c r="S117" s="250" t="str">
        <f t="shared" ca="1" si="3"/>
        <v>CH</v>
      </c>
      <c r="T117" s="250" t="str">
        <f ca="1">IF(B117="","",IF(ISERROR(MATCH($J117,SorP!$B$1:$B$6230,0)),"",INDIRECT("'SorP'!$A$"&amp;MATCH($J117,SorP!$B$1:$B$6230,0))))</f>
        <v>CH-NE</v>
      </c>
      <c r="U117" s="280"/>
      <c r="V117" s="281">
        <f>IF(C117="",NA(),MATCH($B117&amp;$C117,'Smelter Look-up'!$J:$J,0))</f>
        <v>183</v>
      </c>
      <c r="W117" s="282"/>
      <c r="X117" s="282">
        <f t="shared" ca="1" si="4"/>
        <v>0</v>
      </c>
      <c r="Y117" s="282"/>
      <c r="Z117" s="282"/>
      <c r="AB117" s="284" t="str">
        <f t="shared" si="5"/>
        <v>GoldPX Precinox S.A.</v>
      </c>
    </row>
    <row r="118" spans="1:28" s="283" customFormat="1" ht="20.25">
      <c r="A118" s="346"/>
      <c r="B118" s="236" t="s">
        <v>1263</v>
      </c>
      <c r="C118" s="242" t="s">
        <v>14606</v>
      </c>
      <c r="D118" s="236"/>
      <c r="E118" s="236" t="str">
        <f ca="1">IF(ISERROR($V118),"",OFFSET('Smelter Look-up'!$D$4,$V118-4,0)&amp;"")</f>
        <v>UNITED STATES OF AMERICA</v>
      </c>
      <c r="F118" s="236" t="str">
        <f ca="1">IF(ISERROR($V118),"",OFFSET('Smelter Look-up'!$E$4,$V118-4,0))</f>
        <v>CID003324</v>
      </c>
      <c r="G118" s="236" t="str">
        <f ca="1">IF(C118=$X$4,"Enter smelter details", IF(ISERROR($V118),"",OFFSET('Smelter Look-up'!$F$4,$V118-4,0)))</f>
        <v>RMI</v>
      </c>
      <c r="H118" s="237">
        <f ca="1">IF(ISERROR($V118),"",OFFSET('Smelter Look-up'!$G$4,$V118-4,0))</f>
        <v>0</v>
      </c>
      <c r="I118" s="238" t="str">
        <f ca="1">IF(ISERROR($V118),"",OFFSET('Smelter Look-up'!$H$4,$V118-4,0))</f>
        <v>Fairfield</v>
      </c>
      <c r="J118" s="238" t="str">
        <f ca="1">IF(ISERROR($V118),"",OFFSET('Smelter Look-up'!$I$4,$V118-4,0))</f>
        <v>Ohio</v>
      </c>
      <c r="K118" s="240"/>
      <c r="L118" s="240"/>
      <c r="M118" s="240"/>
      <c r="N118" s="240"/>
      <c r="O118" s="240"/>
      <c r="P118" s="239"/>
      <c r="Q118" s="241"/>
      <c r="R118" s="236" t="str">
        <f ca="1">IF(ISERROR($V118),"",OFFSET('Smelter Look-up'!$C$4,$V118-4,0)&amp;"")</f>
        <v>QG Refining, LLC</v>
      </c>
      <c r="S118" s="250" t="str">
        <f t="shared" ca="1" si="3"/>
        <v>US</v>
      </c>
      <c r="T118" s="250" t="str">
        <f ca="1">IF(B118="","",IF(ISERROR(MATCH($J118,SorP!$B$1:$B$6230,0)),"",INDIRECT("'SorP'!$A$"&amp;MATCH($J118,SorP!$B$1:$B$6230,0))))</f>
        <v>US-OH</v>
      </c>
      <c r="U118" s="280"/>
      <c r="V118" s="281">
        <f>IF(C118="",NA(),MATCH($B118&amp;$C118,'Smelter Look-up'!$J:$J,0))</f>
        <v>185</v>
      </c>
      <c r="W118" s="282"/>
      <c r="X118" s="282">
        <f t="shared" ca="1" si="4"/>
        <v>0</v>
      </c>
      <c r="Y118" s="282"/>
      <c r="Z118" s="282"/>
      <c r="AB118" s="284" t="str">
        <f t="shared" si="5"/>
        <v>GoldQG Refining, LLC</v>
      </c>
    </row>
    <row r="119" spans="1:28" s="283" customFormat="1" ht="20.25">
      <c r="A119" s="346"/>
      <c r="B119" s="236" t="s">
        <v>1263</v>
      </c>
      <c r="C119" s="242" t="s">
        <v>2621</v>
      </c>
      <c r="D119" s="236"/>
      <c r="E119" s="236" t="str">
        <f ca="1">IF(ISERROR($V119),"",OFFSET('Smelter Look-up'!$D$4,$V119-4,0)&amp;"")</f>
        <v>SOUTH AFRICA</v>
      </c>
      <c r="F119" s="236" t="str">
        <f ca="1">IF(ISERROR($V119),"",OFFSET('Smelter Look-up'!$E$4,$V119-4,0))</f>
        <v>CID001512</v>
      </c>
      <c r="G119" s="236" t="str">
        <f ca="1">IF(C119=$X$4,"Enter smelter details", IF(ISERROR($V119),"",OFFSET('Smelter Look-up'!$F$4,$V119-4,0)))</f>
        <v>RMI</v>
      </c>
      <c r="H119" s="237">
        <f ca="1">IF(ISERROR($V119),"",OFFSET('Smelter Look-up'!$G$4,$V119-4,0))</f>
        <v>0</v>
      </c>
      <c r="I119" s="238" t="str">
        <f ca="1">IF(ISERROR($V119),"",OFFSET('Smelter Look-up'!$H$4,$V119-4,0))</f>
        <v>Germiston</v>
      </c>
      <c r="J119" s="238" t="str">
        <f ca="1">IF(ISERROR($V119),"",OFFSET('Smelter Look-up'!$I$4,$V119-4,0))</f>
        <v>Gauteng</v>
      </c>
      <c r="K119" s="240"/>
      <c r="L119" s="240"/>
      <c r="M119" s="240"/>
      <c r="N119" s="240"/>
      <c r="O119" s="240"/>
      <c r="P119" s="239"/>
      <c r="Q119" s="241"/>
      <c r="R119" s="236" t="str">
        <f ca="1">IF(ISERROR($V119),"",OFFSET('Smelter Look-up'!$C$4,$V119-4,0)&amp;"")</f>
        <v>Rand Refinery (Pty) Ltd.</v>
      </c>
      <c r="S119" s="250" t="str">
        <f t="shared" ca="1" si="3"/>
        <v>ZA</v>
      </c>
      <c r="T119" s="250" t="str">
        <f ca="1">IF(B119="","",IF(ISERROR(MATCH($J119,SorP!$B$1:$B$6230,0)),"",INDIRECT("'SorP'!$A$"&amp;MATCH($J119,SorP!$B$1:$B$6230,0))))</f>
        <v>ZA-GT</v>
      </c>
      <c r="U119" s="280"/>
      <c r="V119" s="281">
        <f>IF(C119="",NA(),MATCH($B119&amp;$C119,'Smelter Look-up'!$J:$J,0))</f>
        <v>186</v>
      </c>
      <c r="W119" s="282"/>
      <c r="X119" s="282">
        <f t="shared" ca="1" si="4"/>
        <v>0</v>
      </c>
      <c r="Y119" s="282"/>
      <c r="Z119" s="282"/>
      <c r="AB119" s="284" t="str">
        <f t="shared" si="5"/>
        <v>GoldRand Refinery (Pty) Ltd.</v>
      </c>
    </row>
    <row r="120" spans="1:28" s="283" customFormat="1" ht="20.25">
      <c r="A120" s="346"/>
      <c r="B120" s="236" t="s">
        <v>1263</v>
      </c>
      <c r="C120" s="242" t="s">
        <v>2998</v>
      </c>
      <c r="D120" s="236"/>
      <c r="E120" s="236" t="str">
        <f ca="1">IF(ISERROR($V120),"",OFFSET('Smelter Look-up'!$D$4,$V120-4,0)&amp;"")</f>
        <v>NETHERLANDS</v>
      </c>
      <c r="F120" s="236" t="str">
        <f ca="1">IF(ISERROR($V120),"",OFFSET('Smelter Look-up'!$E$4,$V120-4,0))</f>
        <v>CID002582</v>
      </c>
      <c r="G120" s="236" t="str">
        <f ca="1">IF(C120=$X$4,"Enter smelter details", IF(ISERROR($V120),"",OFFSET('Smelter Look-up'!$F$4,$V120-4,0)))</f>
        <v>RMI</v>
      </c>
      <c r="H120" s="237">
        <f ca="1">IF(ISERROR($V120),"",OFFSET('Smelter Look-up'!$G$4,$V120-4,0))</f>
        <v>0</v>
      </c>
      <c r="I120" s="238" t="str">
        <f ca="1">IF(ISERROR($V120),"",OFFSET('Smelter Look-up'!$H$4,$V120-4,0))</f>
        <v>Moerdijk</v>
      </c>
      <c r="J120" s="238" t="str">
        <f ca="1">IF(ISERROR($V120),"",OFFSET('Smelter Look-up'!$I$4,$V120-4,0))</f>
        <v>Noord-Brabant</v>
      </c>
      <c r="K120" s="240"/>
      <c r="L120" s="240"/>
      <c r="M120" s="240"/>
      <c r="N120" s="240"/>
      <c r="O120" s="240"/>
      <c r="P120" s="239"/>
      <c r="Q120" s="241"/>
      <c r="R120" s="236" t="str">
        <f ca="1">IF(ISERROR($V120),"",OFFSET('Smelter Look-up'!$C$4,$V120-4,0)&amp;"")</f>
        <v>Remondis Argentia B.V.</v>
      </c>
      <c r="S120" s="250" t="str">
        <f t="shared" ca="1" si="3"/>
        <v>NL</v>
      </c>
      <c r="T120" s="250" t="str">
        <f ca="1">IF(B120="","",IF(ISERROR(MATCH($J120,SorP!$B$1:$B$6230,0)),"",INDIRECT("'SorP'!$A$"&amp;MATCH($J120,SorP!$B$1:$B$6230,0))))</f>
        <v>NL-NB</v>
      </c>
      <c r="U120" s="280"/>
      <c r="V120" s="281">
        <f>IF(C120="",NA(),MATCH($B120&amp;$C120,'Smelter Look-up'!$J:$J,0))</f>
        <v>189</v>
      </c>
      <c r="W120" s="282"/>
      <c r="X120" s="282">
        <f t="shared" ca="1" si="4"/>
        <v>0</v>
      </c>
      <c r="Y120" s="282"/>
      <c r="Z120" s="282"/>
      <c r="AB120" s="284" t="str">
        <f t="shared" si="5"/>
        <v>GoldRemondis Argentia B.V.</v>
      </c>
    </row>
    <row r="121" spans="1:28" s="283" customFormat="1" ht="20.25">
      <c r="A121" s="346"/>
      <c r="B121" s="236" t="s">
        <v>1263</v>
      </c>
      <c r="C121" s="242" t="s">
        <v>1548</v>
      </c>
      <c r="D121" s="236"/>
      <c r="E121" s="236" t="str">
        <f ca="1">IF(ISERROR($V121),"",OFFSET('Smelter Look-up'!$D$4,$V121-4,0)&amp;"")</f>
        <v>UNITED STATES OF AMERICA</v>
      </c>
      <c r="F121" s="236" t="str">
        <f ca="1">IF(ISERROR($V121),"",OFFSET('Smelter Look-up'!$E$4,$V121-4,0))</f>
        <v>CID002510</v>
      </c>
      <c r="G121" s="236" t="str">
        <f ca="1">IF(C121=$X$4,"Enter smelter details", IF(ISERROR($V121),"",OFFSET('Smelter Look-up'!$F$4,$V121-4,0)))</f>
        <v>RMI</v>
      </c>
      <c r="H121" s="237">
        <f ca="1">IF(ISERROR($V121),"",OFFSET('Smelter Look-up'!$G$4,$V121-4,0))</f>
        <v>0</v>
      </c>
      <c r="I121" s="238" t="str">
        <f ca="1">IF(ISERROR($V121),"",OFFSET('Smelter Look-up'!$H$4,$V121-4,0))</f>
        <v>Miami</v>
      </c>
      <c r="J121" s="238" t="str">
        <f ca="1">IF(ISERROR($V121),"",OFFSET('Smelter Look-up'!$I$4,$V121-4,0))</f>
        <v>Florida</v>
      </c>
      <c r="K121" s="240"/>
      <c r="L121" s="240"/>
      <c r="M121" s="240"/>
      <c r="N121" s="240"/>
      <c r="O121" s="240"/>
      <c r="P121" s="239"/>
      <c r="Q121" s="241"/>
      <c r="R121" s="236" t="str">
        <f ca="1">IF(ISERROR($V121),"",OFFSET('Smelter Look-up'!$C$4,$V121-4,0)&amp;"")</f>
        <v>Republic Metals Corporation</v>
      </c>
      <c r="S121" s="250" t="str">
        <f t="shared" ca="1" si="3"/>
        <v>US</v>
      </c>
      <c r="T121" s="250" t="str">
        <f ca="1">IF(B121="","",IF(ISERROR(MATCH($J121,SorP!$B$1:$B$6230,0)),"",INDIRECT("'SorP'!$A$"&amp;MATCH($J121,SorP!$B$1:$B$6230,0))))</f>
        <v>US-FL</v>
      </c>
      <c r="U121" s="280"/>
      <c r="V121" s="281">
        <f>IF(C121="",NA(),MATCH($B121&amp;$C121,'Smelter Look-up'!$J:$J,0))</f>
        <v>190</v>
      </c>
      <c r="W121" s="282"/>
      <c r="X121" s="282">
        <f t="shared" ca="1" si="4"/>
        <v>0</v>
      </c>
      <c r="Y121" s="282"/>
      <c r="Z121" s="282"/>
      <c r="AB121" s="284" t="str">
        <f t="shared" si="5"/>
        <v>GoldRepublic Metals Corporation</v>
      </c>
    </row>
    <row r="122" spans="1:28" s="283" customFormat="1" ht="20.25">
      <c r="A122" s="346"/>
      <c r="B122" s="236" t="s">
        <v>1263</v>
      </c>
      <c r="C122" s="242" t="s">
        <v>1041</v>
      </c>
      <c r="D122" s="236"/>
      <c r="E122" s="236" t="str">
        <f ca="1">IF(ISERROR($V122),"",OFFSET('Smelter Look-up'!$D$4,$V122-4,0)&amp;"")</f>
        <v>CANADA</v>
      </c>
      <c r="F122" s="236" t="str">
        <f ca="1">IF(ISERROR($V122),"",OFFSET('Smelter Look-up'!$E$4,$V122-4,0))</f>
        <v>CID001534</v>
      </c>
      <c r="G122" s="236" t="str">
        <f ca="1">IF(C122=$X$4,"Enter smelter details", IF(ISERROR($V122),"",OFFSET('Smelter Look-up'!$F$4,$V122-4,0)))</f>
        <v>RMI</v>
      </c>
      <c r="H122" s="237">
        <f ca="1">IF(ISERROR($V122),"",OFFSET('Smelter Look-up'!$G$4,$V122-4,0))</f>
        <v>0</v>
      </c>
      <c r="I122" s="238" t="str">
        <f ca="1">IF(ISERROR($V122),"",OFFSET('Smelter Look-up'!$H$4,$V122-4,0))</f>
        <v>Ottawa</v>
      </c>
      <c r="J122" s="238" t="str">
        <f ca="1">IF(ISERROR($V122),"",OFFSET('Smelter Look-up'!$I$4,$V122-4,0))</f>
        <v>Ontario</v>
      </c>
      <c r="K122" s="240"/>
      <c r="L122" s="240"/>
      <c r="M122" s="240"/>
      <c r="N122" s="240"/>
      <c r="O122" s="240"/>
      <c r="P122" s="239"/>
      <c r="Q122" s="241"/>
      <c r="R122" s="236" t="str">
        <f ca="1">IF(ISERROR($V122),"",OFFSET('Smelter Look-up'!$C$4,$V122-4,0)&amp;"")</f>
        <v>Royal Canadian Mint</v>
      </c>
      <c r="S122" s="250" t="str">
        <f t="shared" ca="1" si="3"/>
        <v>CA</v>
      </c>
      <c r="T122" s="250" t="str">
        <f ca="1">IF(B122="","",IF(ISERROR(MATCH($J122,SorP!$B$1:$B$6230,0)),"",INDIRECT("'SorP'!$A$"&amp;MATCH($J122,SorP!$B$1:$B$6230,0))))</f>
        <v>CA-ON</v>
      </c>
      <c r="U122" s="280"/>
      <c r="V122" s="281">
        <f>IF(C122="",NA(),MATCH($B122&amp;$C122,'Smelter Look-up'!$J:$J,0))</f>
        <v>191</v>
      </c>
      <c r="W122" s="282"/>
      <c r="X122" s="282">
        <f t="shared" ca="1" si="4"/>
        <v>0</v>
      </c>
      <c r="Y122" s="282"/>
      <c r="Z122" s="282"/>
      <c r="AB122" s="284" t="str">
        <f t="shared" si="5"/>
        <v>GoldRoyal Canadian Mint</v>
      </c>
    </row>
    <row r="123" spans="1:28" s="283" customFormat="1" ht="20.25">
      <c r="A123" s="346"/>
      <c r="B123" s="236" t="s">
        <v>1263</v>
      </c>
      <c r="C123" s="242" t="s">
        <v>2757</v>
      </c>
      <c r="D123" s="236"/>
      <c r="E123" s="236" t="str">
        <f ca="1">IF(ISERROR($V123),"",OFFSET('Smelter Look-up'!$D$4,$V123-4,0)&amp;"")</f>
        <v>FRANCE</v>
      </c>
      <c r="F123" s="236" t="str">
        <f ca="1">IF(ISERROR($V123),"",OFFSET('Smelter Look-up'!$E$4,$V123-4,0))</f>
        <v>CID002761</v>
      </c>
      <c r="G123" s="236" t="str">
        <f ca="1">IF(C123=$X$4,"Enter smelter details", IF(ISERROR($V123),"",OFFSET('Smelter Look-up'!$F$4,$V123-4,0)))</f>
        <v>RMI</v>
      </c>
      <c r="H123" s="237">
        <f ca="1">IF(ISERROR($V123),"",OFFSET('Smelter Look-up'!$G$4,$V123-4,0))</f>
        <v>0</v>
      </c>
      <c r="I123" s="238" t="str">
        <f ca="1">IF(ISERROR($V123),"",OFFSET('Smelter Look-up'!$H$4,$V123-4,0))</f>
        <v>Paris</v>
      </c>
      <c r="J123" s="238" t="str">
        <f ca="1">IF(ISERROR($V123),"",OFFSET('Smelter Look-up'!$I$4,$V123-4,0))</f>
        <v>Île-de-France</v>
      </c>
      <c r="K123" s="240"/>
      <c r="L123" s="240"/>
      <c r="M123" s="240"/>
      <c r="N123" s="240"/>
      <c r="O123" s="240"/>
      <c r="P123" s="239"/>
      <c r="Q123" s="241"/>
      <c r="R123" s="236" t="str">
        <f ca="1">IF(ISERROR($V123),"",OFFSET('Smelter Look-up'!$C$4,$V123-4,0)&amp;"")</f>
        <v>SAAMP</v>
      </c>
      <c r="S123" s="250" t="str">
        <f t="shared" ref="S123:S186" ca="1" si="6">IF(B123="","",IF(ISERROR(MATCH($E123,CL,0)),"Unknown",INDIRECT("'C'!$A$"&amp;MATCH($E123,CL,0)+1)))</f>
        <v>FR</v>
      </c>
      <c r="T123" s="250" t="str">
        <f ca="1">IF(B123="","",IF(ISERROR(MATCH($J123,SorP!$B$1:$B$6230,0)),"",INDIRECT("'SorP'!$A$"&amp;MATCH($J123,SorP!$B$1:$B$6230,0))))</f>
        <v>FR-IDF</v>
      </c>
      <c r="U123" s="280"/>
      <c r="V123" s="281">
        <f>IF(C123="",NA(),MATCH($B123&amp;$C123,'Smelter Look-up'!$J:$J,0))</f>
        <v>192</v>
      </c>
      <c r="W123" s="282"/>
      <c r="X123" s="282">
        <f t="shared" ref="X123:X186" ca="1" si="7">IF(AND(C123="Smelter not listed",OR(LEN(D123)=0,LEN(E123)=0)),1,0)</f>
        <v>0</v>
      </c>
      <c r="Y123" s="282"/>
      <c r="Z123" s="282"/>
      <c r="AB123" s="284" t="str">
        <f t="shared" ref="AB123:AB186" si="8">B123&amp;C123</f>
        <v>GoldSAAMP</v>
      </c>
    </row>
    <row r="124" spans="1:28" s="283" customFormat="1" ht="20.25">
      <c r="A124" s="346"/>
      <c r="B124" s="236" t="s">
        <v>1263</v>
      </c>
      <c r="C124" s="242" t="s">
        <v>3275</v>
      </c>
      <c r="D124" s="236"/>
      <c r="E124" s="236" t="str">
        <f ca="1">IF(ISERROR($V124),"",OFFSET('Smelter Look-up'!$D$4,$V124-4,0)&amp;"")</f>
        <v>ITALY</v>
      </c>
      <c r="F124" s="236" t="str">
        <f ca="1">IF(ISERROR($V124),"",OFFSET('Smelter Look-up'!$E$4,$V124-4,0))</f>
        <v>CID002973</v>
      </c>
      <c r="G124" s="236" t="str">
        <f ca="1">IF(C124=$X$4,"Enter smelter details", IF(ISERROR($V124),"",OFFSET('Smelter Look-up'!$F$4,$V124-4,0)))</f>
        <v>RMI</v>
      </c>
      <c r="H124" s="237">
        <f ca="1">IF(ISERROR($V124),"",OFFSET('Smelter Look-up'!$G$4,$V124-4,0))</f>
        <v>0</v>
      </c>
      <c r="I124" s="238" t="str">
        <f ca="1">IF(ISERROR($V124),"",OFFSET('Smelter Look-up'!$H$4,$V124-4,0))</f>
        <v>Arezzo</v>
      </c>
      <c r="J124" s="238" t="str">
        <f ca="1">IF(ISERROR($V124),"",OFFSET('Smelter Look-up'!$I$4,$V124-4,0))</f>
        <v>Toscana</v>
      </c>
      <c r="K124" s="240"/>
      <c r="L124" s="240"/>
      <c r="M124" s="240"/>
      <c r="N124" s="240"/>
      <c r="O124" s="240"/>
      <c r="P124" s="239"/>
      <c r="Q124" s="241"/>
      <c r="R124" s="236" t="str">
        <f ca="1">IF(ISERROR($V124),"",OFFSET('Smelter Look-up'!$C$4,$V124-4,0)&amp;"")</f>
        <v>Safimet S.p.A</v>
      </c>
      <c r="S124" s="250" t="str">
        <f t="shared" ca="1" si="6"/>
        <v>IT</v>
      </c>
      <c r="T124" s="250" t="str">
        <f ca="1">IF(B124="","",IF(ISERROR(MATCH($J124,SorP!$B$1:$B$6230,0)),"",INDIRECT("'SorP'!$A$"&amp;MATCH($J124,SorP!$B$1:$B$6230,0))))</f>
        <v>IT-52</v>
      </c>
      <c r="U124" s="280"/>
      <c r="V124" s="281">
        <f>IF(C124="",NA(),MATCH($B124&amp;$C124,'Smelter Look-up'!$J:$J,0))</f>
        <v>194</v>
      </c>
      <c r="W124" s="282"/>
      <c r="X124" s="282">
        <f t="shared" ca="1" si="7"/>
        <v>0</v>
      </c>
      <c r="Y124" s="282"/>
      <c r="Z124" s="282"/>
      <c r="AB124" s="284" t="str">
        <f t="shared" si="8"/>
        <v>GoldSafimet S.p.A</v>
      </c>
    </row>
    <row r="125" spans="1:28" s="283" customFormat="1" ht="20.25">
      <c r="A125" s="346"/>
      <c r="B125" s="236" t="s">
        <v>1263</v>
      </c>
      <c r="C125" s="242" t="s">
        <v>1576</v>
      </c>
      <c r="D125" s="236"/>
      <c r="E125" s="236" t="str">
        <f ca="1">IF(ISERROR($V125),"",OFFSET('Smelter Look-up'!$D$4,$V125-4,0)&amp;"")</f>
        <v>KOREA, REPUBLIC OF</v>
      </c>
      <c r="F125" s="236" t="str">
        <f ca="1">IF(ISERROR($V125),"",OFFSET('Smelter Look-up'!$E$4,$V125-4,0))</f>
        <v>CID001555</v>
      </c>
      <c r="G125" s="236" t="str">
        <f ca="1">IF(C125=$X$4,"Enter smelter details", IF(ISERROR($V125),"",OFFSET('Smelter Look-up'!$F$4,$V125-4,0)))</f>
        <v>RMI</v>
      </c>
      <c r="H125" s="237">
        <f ca="1">IF(ISERROR($V125),"",OFFSET('Smelter Look-up'!$G$4,$V125-4,0))</f>
        <v>0</v>
      </c>
      <c r="I125" s="238" t="str">
        <f ca="1">IF(ISERROR($V125),"",OFFSET('Smelter Look-up'!$H$4,$V125-4,0))</f>
        <v>Namdong</v>
      </c>
      <c r="J125" s="238" t="str">
        <f ca="1">IF(ISERROR($V125),"",OFFSET('Smelter Look-up'!$I$4,$V125-4,0))</f>
        <v>Incheon-gwangyeoksi</v>
      </c>
      <c r="K125" s="240"/>
      <c r="L125" s="240"/>
      <c r="M125" s="240"/>
      <c r="N125" s="240"/>
      <c r="O125" s="240"/>
      <c r="P125" s="239"/>
      <c r="Q125" s="241"/>
      <c r="R125" s="236" t="str">
        <f ca="1">IF(ISERROR($V125),"",OFFSET('Smelter Look-up'!$C$4,$V125-4,0)&amp;"")</f>
        <v>Samduck Precious Metals</v>
      </c>
      <c r="S125" s="250" t="str">
        <f t="shared" ca="1" si="6"/>
        <v>KR</v>
      </c>
      <c r="T125" s="250" t="str">
        <f ca="1">IF(B125="","",IF(ISERROR(MATCH($J125,SorP!$B$1:$B$6230,0)),"",INDIRECT("'SorP'!$A$"&amp;MATCH($J125,SorP!$B$1:$B$6230,0))))</f>
        <v>KR-28</v>
      </c>
      <c r="U125" s="280"/>
      <c r="V125" s="281">
        <f>IF(C125="",NA(),MATCH($B125&amp;$C125,'Smelter Look-up'!$J:$J,0))</f>
        <v>199</v>
      </c>
      <c r="W125" s="282"/>
      <c r="X125" s="282">
        <f t="shared" ca="1" si="7"/>
        <v>0</v>
      </c>
      <c r="Y125" s="282"/>
      <c r="Z125" s="282"/>
      <c r="AB125" s="284" t="str">
        <f t="shared" si="8"/>
        <v>GoldSamduck Precious Metals</v>
      </c>
    </row>
    <row r="126" spans="1:28" s="283" customFormat="1" ht="20.25">
      <c r="A126" s="346"/>
      <c r="B126" s="236" t="s">
        <v>1263</v>
      </c>
      <c r="C126" s="242" t="s">
        <v>2688</v>
      </c>
      <c r="D126" s="236"/>
      <c r="E126" s="236" t="str">
        <f ca="1">IF(ISERROR($V126),"",OFFSET('Smelter Look-up'!$D$4,$V126-4,0)&amp;"")</f>
        <v>GERMANY</v>
      </c>
      <c r="F126" s="236" t="str">
        <f ca="1">IF(ISERROR($V126),"",OFFSET('Smelter Look-up'!$E$4,$V126-4,0))</f>
        <v>CID002777</v>
      </c>
      <c r="G126" s="236" t="str">
        <f ca="1">IF(C126=$X$4,"Enter smelter details", IF(ISERROR($V126),"",OFFSET('Smelter Look-up'!$F$4,$V126-4,0)))</f>
        <v>RMI</v>
      </c>
      <c r="H126" s="237">
        <f ca="1">IF(ISERROR($V126),"",OFFSET('Smelter Look-up'!$G$4,$V126-4,0))</f>
        <v>0</v>
      </c>
      <c r="I126" s="238" t="str">
        <f ca="1">IF(ISERROR($V126),"",OFFSET('Smelter Look-up'!$H$4,$V126-4,0))</f>
        <v>Halsbrücke</v>
      </c>
      <c r="J126" s="238" t="str">
        <f ca="1">IF(ISERROR($V126),"",OFFSET('Smelter Look-up'!$I$4,$V126-4,0))</f>
        <v>Sachsen</v>
      </c>
      <c r="K126" s="240"/>
      <c r="L126" s="240"/>
      <c r="M126" s="240"/>
      <c r="N126" s="240"/>
      <c r="O126" s="240"/>
      <c r="P126" s="239"/>
      <c r="Q126" s="241"/>
      <c r="R126" s="236" t="str">
        <f ca="1">IF(ISERROR($V126),"",OFFSET('Smelter Look-up'!$C$4,$V126-4,0)&amp;"")</f>
        <v>SAXONIA Edelmetalle GmbH</v>
      </c>
      <c r="S126" s="250" t="str">
        <f t="shared" ca="1" si="6"/>
        <v>DE</v>
      </c>
      <c r="T126" s="250" t="str">
        <f ca="1">IF(B126="","",IF(ISERROR(MATCH($J126,SorP!$B$1:$B$6230,0)),"",INDIRECT("'SorP'!$A$"&amp;MATCH($J126,SorP!$B$1:$B$6230,0))))</f>
        <v>DE-SN</v>
      </c>
      <c r="U126" s="280"/>
      <c r="V126" s="281">
        <f>IF(C126="",NA(),MATCH($B126&amp;$C126,'Smelter Look-up'!$J:$J,0))</f>
        <v>201</v>
      </c>
      <c r="W126" s="282"/>
      <c r="X126" s="282">
        <f t="shared" ca="1" si="7"/>
        <v>0</v>
      </c>
      <c r="Y126" s="282"/>
      <c r="Z126" s="282"/>
      <c r="AB126" s="284" t="str">
        <f t="shared" si="8"/>
        <v>GoldSAXONIA Edelmetalle GmbH</v>
      </c>
    </row>
    <row r="127" spans="1:28" s="283" customFormat="1" ht="20.25">
      <c r="A127" s="346"/>
      <c r="B127" s="236" t="s">
        <v>1263</v>
      </c>
      <c r="C127" s="242" t="s">
        <v>13601</v>
      </c>
      <c r="D127" s="236"/>
      <c r="E127" s="236" t="str">
        <f ca="1">IF(ISERROR($V127),"",OFFSET('Smelter Look-up'!$D$4,$V127-4,0)&amp;"")</f>
        <v>SPAIN</v>
      </c>
      <c r="F127" s="236" t="str">
        <f ca="1">IF(ISERROR($V127),"",OFFSET('Smelter Look-up'!$E$4,$V127-4,0))</f>
        <v>CID001585</v>
      </c>
      <c r="G127" s="236" t="str">
        <f ca="1">IF(C127=$X$4,"Enter smelter details", IF(ISERROR($V127),"",OFFSET('Smelter Look-up'!$F$4,$V127-4,0)))</f>
        <v>RMI</v>
      </c>
      <c r="H127" s="237">
        <f ca="1">IF(ISERROR($V127),"",OFFSET('Smelter Look-up'!$G$4,$V127-4,0))</f>
        <v>0</v>
      </c>
      <c r="I127" s="238" t="str">
        <f ca="1">IF(ISERROR($V127),"",OFFSET('Smelter Look-up'!$H$4,$V127-4,0))</f>
        <v>Madrid</v>
      </c>
      <c r="J127" s="238" t="str">
        <f ca="1">IF(ISERROR($V127),"",OFFSET('Smelter Look-up'!$I$4,$V127-4,0))</f>
        <v>Madrid, Comunidad de</v>
      </c>
      <c r="K127" s="240"/>
      <c r="L127" s="240"/>
      <c r="M127" s="240"/>
      <c r="N127" s="240"/>
      <c r="O127" s="240"/>
      <c r="P127" s="239"/>
      <c r="Q127" s="241"/>
      <c r="R127" s="236" t="str">
        <f ca="1">IF(ISERROR($V127),"",OFFSET('Smelter Look-up'!$C$4,$V127-4,0)&amp;"")</f>
        <v>SEMPSA Joyeria Plateria S.A.</v>
      </c>
      <c r="S127" s="250" t="str">
        <f t="shared" ca="1" si="6"/>
        <v>ES</v>
      </c>
      <c r="T127" s="250" t="str">
        <f ca="1">IF(B127="","",IF(ISERROR(MATCH($J127,SorP!$B$1:$B$6230,0)),"",INDIRECT("'SorP'!$A$"&amp;MATCH($J127,SorP!$B$1:$B$6230,0))))</f>
        <v>ES-MD</v>
      </c>
      <c r="U127" s="280"/>
      <c r="V127" s="281">
        <f>IF(C127="",NA(),MATCH($B127&amp;$C127,'Smelter Look-up'!$J:$J,0))</f>
        <v>204</v>
      </c>
      <c r="W127" s="282"/>
      <c r="X127" s="282">
        <f t="shared" ca="1" si="7"/>
        <v>0</v>
      </c>
      <c r="Y127" s="282"/>
      <c r="Z127" s="282"/>
      <c r="AB127" s="284" t="str">
        <f t="shared" si="8"/>
        <v>GoldSEMPSA Joyeria Plateria S.A.</v>
      </c>
    </row>
    <row r="128" spans="1:28" s="283" customFormat="1" ht="25.5">
      <c r="A128" s="346"/>
      <c r="B128" s="236" t="s">
        <v>1263</v>
      </c>
      <c r="C128" s="242" t="s">
        <v>2623</v>
      </c>
      <c r="D128" s="236"/>
      <c r="E128" s="236" t="str">
        <f ca="1">IF(ISERROR($V128),"",OFFSET('Smelter Look-up'!$D$4,$V128-4,0)&amp;"")</f>
        <v>CHINA</v>
      </c>
      <c r="F128" s="236" t="str">
        <f ca="1">IF(ISERROR($V128),"",OFFSET('Smelter Look-up'!$E$4,$V128-4,0))</f>
        <v>CID001622</v>
      </c>
      <c r="G128" s="236" t="str">
        <f ca="1">IF(C128=$X$4,"Enter smelter details", IF(ISERROR($V128),"",OFFSET('Smelter Look-up'!$F$4,$V128-4,0)))</f>
        <v>RMI</v>
      </c>
      <c r="H128" s="237">
        <f ca="1">IF(ISERROR($V128),"",OFFSET('Smelter Look-up'!$G$4,$V128-4,0))</f>
        <v>0</v>
      </c>
      <c r="I128" s="238" t="str">
        <f ca="1">IF(ISERROR($V128),"",OFFSET('Smelter Look-up'!$H$4,$V128-4,0))</f>
        <v>Zhaoyuan</v>
      </c>
      <c r="J128" s="238" t="str">
        <f ca="1">IF(ISERROR($V128),"",OFFSET('Smelter Look-up'!$I$4,$V128-4,0))</f>
        <v>Shandong</v>
      </c>
      <c r="K128" s="240"/>
      <c r="L128" s="240"/>
      <c r="M128" s="240"/>
      <c r="N128" s="240"/>
      <c r="O128" s="240"/>
      <c r="P128" s="239"/>
      <c r="Q128" s="241"/>
      <c r="R128" s="236" t="str">
        <f ca="1">IF(ISERROR($V128),"",OFFSET('Smelter Look-up'!$C$4,$V128-4,0)&amp;"")</f>
        <v>Shandong Zhaojin Gold &amp; Silver Refinery Co., Ltd.</v>
      </c>
      <c r="S128" s="250" t="str">
        <f t="shared" ca="1" si="6"/>
        <v>CN</v>
      </c>
      <c r="T128" s="250" t="str">
        <f ca="1">IF(B128="","",IF(ISERROR(MATCH($J128,SorP!$B$1:$B$6230,0)),"",INDIRECT("'SorP'!$A$"&amp;MATCH($J128,SorP!$B$1:$B$6230,0))))</f>
        <v>CN-37</v>
      </c>
      <c r="U128" s="280"/>
      <c r="V128" s="281">
        <f>IF(C128="",NA(),MATCH($B128&amp;$C128,'Smelter Look-up'!$J:$J,0))</f>
        <v>212</v>
      </c>
      <c r="W128" s="282"/>
      <c r="X128" s="282">
        <f t="shared" ca="1" si="7"/>
        <v>0</v>
      </c>
      <c r="Y128" s="282"/>
      <c r="Z128" s="282"/>
      <c r="AB128" s="284" t="str">
        <f t="shared" si="8"/>
        <v>GoldShandong Zhaojin Gold &amp; Silver Refinery Co., Ltd.</v>
      </c>
    </row>
    <row r="129" spans="1:28" s="283" customFormat="1" ht="20.25">
      <c r="A129" s="346"/>
      <c r="B129" s="236" t="s">
        <v>1263</v>
      </c>
      <c r="C129" s="242" t="s">
        <v>2624</v>
      </c>
      <c r="D129" s="236"/>
      <c r="E129" s="236" t="str">
        <f ca="1">IF(ISERROR($V129),"",OFFSET('Smelter Look-up'!$D$4,$V129-4,0)&amp;"")</f>
        <v>CHINA</v>
      </c>
      <c r="F129" s="236" t="str">
        <f ca="1">IF(ISERROR($V129),"",OFFSET('Smelter Look-up'!$E$4,$V129-4,0))</f>
        <v>CID001736</v>
      </c>
      <c r="G129" s="236" t="str">
        <f ca="1">IF(C129=$X$4,"Enter smelter details", IF(ISERROR($V129),"",OFFSET('Smelter Look-up'!$F$4,$V129-4,0)))</f>
        <v>RMI</v>
      </c>
      <c r="H129" s="237">
        <f ca="1">IF(ISERROR($V129),"",OFFSET('Smelter Look-up'!$G$4,$V129-4,0))</f>
        <v>0</v>
      </c>
      <c r="I129" s="238" t="str">
        <f ca="1">IF(ISERROR($V129),"",OFFSET('Smelter Look-up'!$H$4,$V129-4,0))</f>
        <v>Chengdu</v>
      </c>
      <c r="J129" s="238" t="str">
        <f ca="1">IF(ISERROR($V129),"",OFFSET('Smelter Look-up'!$I$4,$V129-4,0))</f>
        <v>Sichuan</v>
      </c>
      <c r="K129" s="240"/>
      <c r="L129" s="240"/>
      <c r="M129" s="240"/>
      <c r="N129" s="240"/>
      <c r="O129" s="240"/>
      <c r="P129" s="239"/>
      <c r="Q129" s="241"/>
      <c r="R129" s="236" t="str">
        <f ca="1">IF(ISERROR($V129),"",OFFSET('Smelter Look-up'!$C$4,$V129-4,0)&amp;"")</f>
        <v>Sichuan Tianze Precious Metals Co., Ltd.</v>
      </c>
      <c r="S129" s="250" t="str">
        <f t="shared" ca="1" si="6"/>
        <v>CN</v>
      </c>
      <c r="T129" s="250" t="str">
        <f ca="1">IF(B129="","",IF(ISERROR(MATCH($J129,SorP!$B$1:$B$6230,0)),"",INDIRECT("'SorP'!$A$"&amp;MATCH($J129,SorP!$B$1:$B$6230,0))))</f>
        <v>CN-51</v>
      </c>
      <c r="U129" s="280"/>
      <c r="V129" s="281">
        <f>IF(C129="",NA(),MATCH($B129&amp;$C129,'Smelter Look-up'!$J:$J,0))</f>
        <v>216</v>
      </c>
      <c r="W129" s="282"/>
      <c r="X129" s="282">
        <f t="shared" ca="1" si="7"/>
        <v>0</v>
      </c>
      <c r="Y129" s="282"/>
      <c r="Z129" s="282"/>
      <c r="AB129" s="284" t="str">
        <f t="shared" si="8"/>
        <v>GoldSichuan Tianze Precious Metals Co., Ltd.</v>
      </c>
    </row>
    <row r="130" spans="1:28" s="283" customFormat="1" ht="20.25">
      <c r="A130" s="346"/>
      <c r="B130" s="236" t="s">
        <v>1263</v>
      </c>
      <c r="C130" s="242" t="s">
        <v>1551</v>
      </c>
      <c r="D130" s="236"/>
      <c r="E130" s="236" t="str">
        <f ca="1">IF(ISERROR($V130),"",OFFSET('Smelter Look-up'!$D$4,$V130-4,0)&amp;"")</f>
        <v>TAIWAN, PROVINCE OF CHINA</v>
      </c>
      <c r="F130" s="236" t="str">
        <f ca="1">IF(ISERROR($V130),"",OFFSET('Smelter Look-up'!$E$4,$V130-4,0))</f>
        <v>CID002516</v>
      </c>
      <c r="G130" s="236" t="str">
        <f ca="1">IF(C130=$X$4,"Enter smelter details", IF(ISERROR($V130),"",OFFSET('Smelter Look-up'!$F$4,$V130-4,0)))</f>
        <v>RMI</v>
      </c>
      <c r="H130" s="237">
        <f ca="1">IF(ISERROR($V130),"",OFFSET('Smelter Look-up'!$G$4,$V130-4,0))</f>
        <v>0</v>
      </c>
      <c r="I130" s="238" t="str">
        <f ca="1">IF(ISERROR($V130),"",OFFSET('Smelter Look-up'!$H$4,$V130-4,0))</f>
        <v>Dayuan</v>
      </c>
      <c r="J130" s="238" t="str">
        <f ca="1">IF(ISERROR($V130),"",OFFSET('Smelter Look-up'!$I$4,$V130-4,0))</f>
        <v>Taoyuan</v>
      </c>
      <c r="K130" s="240"/>
      <c r="L130" s="240"/>
      <c r="M130" s="240"/>
      <c r="N130" s="240"/>
      <c r="O130" s="240"/>
      <c r="P130" s="239"/>
      <c r="Q130" s="241"/>
      <c r="R130" s="236" t="str">
        <f ca="1">IF(ISERROR($V130),"",OFFSET('Smelter Look-up'!$C$4,$V130-4,0)&amp;"")</f>
        <v>Singway Technology Co., Ltd.</v>
      </c>
      <c r="S130" s="250" t="str">
        <f t="shared" ca="1" si="6"/>
        <v>TW</v>
      </c>
      <c r="T130" s="250" t="str">
        <f ca="1">IF(B130="","",IF(ISERROR(MATCH($J130,SorP!$B$1:$B$6230,0)),"",INDIRECT("'SorP'!$A$"&amp;MATCH($J130,SorP!$B$1:$B$6230,0))))</f>
        <v>TW-TAO</v>
      </c>
      <c r="U130" s="280"/>
      <c r="V130" s="281">
        <f>IF(C130="",NA(),MATCH($B130&amp;$C130,'Smelter Look-up'!$J:$J,0))</f>
        <v>218</v>
      </c>
      <c r="W130" s="282"/>
      <c r="X130" s="282">
        <f t="shared" ca="1" si="7"/>
        <v>0</v>
      </c>
      <c r="Y130" s="282"/>
      <c r="Z130" s="282"/>
      <c r="AB130" s="284" t="str">
        <f t="shared" si="8"/>
        <v>GoldSingway Technology Co., Ltd.</v>
      </c>
    </row>
    <row r="131" spans="1:28" s="283" customFormat="1" ht="25.5">
      <c r="A131" s="346"/>
      <c r="B131" s="236" t="s">
        <v>1263</v>
      </c>
      <c r="C131" s="242" t="s">
        <v>1042</v>
      </c>
      <c r="D131" s="236"/>
      <c r="E131" s="236" t="str">
        <f ca="1">IF(ISERROR($V131),"",OFFSET('Smelter Look-up'!$D$4,$V131-4,0)&amp;"")</f>
        <v>RUSSIAN FEDERATION</v>
      </c>
      <c r="F131" s="236" t="str">
        <f ca="1">IF(ISERROR($V131),"",OFFSET('Smelter Look-up'!$E$4,$V131-4,0))</f>
        <v>CID001756</v>
      </c>
      <c r="G131" s="236" t="str">
        <f ca="1">IF(C131=$X$4,"Enter smelter details", IF(ISERROR($V131),"",OFFSET('Smelter Look-up'!$F$4,$V131-4,0)))</f>
        <v>RMI</v>
      </c>
      <c r="H131" s="237">
        <f ca="1">IF(ISERROR($V131),"",OFFSET('Smelter Look-up'!$G$4,$V131-4,0))</f>
        <v>0</v>
      </c>
      <c r="I131" s="238" t="str">
        <f ca="1">IF(ISERROR($V131),"",OFFSET('Smelter Look-up'!$H$4,$V131-4,0))</f>
        <v>Shyolkovo</v>
      </c>
      <c r="J131" s="238" t="str">
        <f ca="1">IF(ISERROR($V131),"",OFFSET('Smelter Look-up'!$I$4,$V131-4,0))</f>
        <v>Moskovskaja oblast'</v>
      </c>
      <c r="K131" s="240"/>
      <c r="L131" s="240"/>
      <c r="M131" s="240"/>
      <c r="N131" s="240"/>
      <c r="O131" s="240"/>
      <c r="P131" s="239"/>
      <c r="Q131" s="241"/>
      <c r="R131" s="236" t="str">
        <f ca="1">IF(ISERROR($V131),"",OFFSET('Smelter Look-up'!$C$4,$V131-4,0)&amp;"")</f>
        <v>SOE Shyolkovsky Factory of Secondary Precious Metals</v>
      </c>
      <c r="S131" s="250" t="str">
        <f t="shared" ca="1" si="6"/>
        <v>RU</v>
      </c>
      <c r="T131" s="250" t="str">
        <f ca="1">IF(B131="","",IF(ISERROR(MATCH($J131,SorP!$B$1:$B$6230,0)),"",INDIRECT("'SorP'!$A$"&amp;MATCH($J131,SorP!$B$1:$B$6230,0))))</f>
        <v>RU-MOS</v>
      </c>
      <c r="U131" s="280"/>
      <c r="V131" s="281">
        <f>IF(C131="",NA(),MATCH($B131&amp;$C131,'Smelter Look-up'!$J:$J,0))</f>
        <v>220</v>
      </c>
      <c r="W131" s="282"/>
      <c r="X131" s="282">
        <f t="shared" ca="1" si="7"/>
        <v>0</v>
      </c>
      <c r="Y131" s="282"/>
      <c r="Z131" s="282"/>
      <c r="AB131" s="284" t="str">
        <f t="shared" si="8"/>
        <v>GoldSOE Shyolkovsky Factory of Secondary Precious Metals</v>
      </c>
    </row>
    <row r="132" spans="1:28" s="283" customFormat="1" ht="20.25">
      <c r="A132" s="346"/>
      <c r="B132" s="236" t="s">
        <v>1263</v>
      </c>
      <c r="C132" s="242" t="s">
        <v>1043</v>
      </c>
      <c r="D132" s="236"/>
      <c r="E132" s="236" t="str">
        <f ca="1">IF(ISERROR($V132),"",OFFSET('Smelter Look-up'!$D$4,$V132-4,0)&amp;"")</f>
        <v>TAIWAN, PROVINCE OF CHINA</v>
      </c>
      <c r="F132" s="236" t="str">
        <f ca="1">IF(ISERROR($V132),"",OFFSET('Smelter Look-up'!$E$4,$V132-4,0))</f>
        <v>CID001761</v>
      </c>
      <c r="G132" s="236" t="str">
        <f ca="1">IF(C132=$X$4,"Enter smelter details", IF(ISERROR($V132),"",OFFSET('Smelter Look-up'!$F$4,$V132-4,0)))</f>
        <v>RMI</v>
      </c>
      <c r="H132" s="237">
        <f ca="1">IF(ISERROR($V132),"",OFFSET('Smelter Look-up'!$G$4,$V132-4,0))</f>
        <v>0</v>
      </c>
      <c r="I132" s="238" t="str">
        <f ca="1">IF(ISERROR($V132),"",OFFSET('Smelter Look-up'!$H$4,$V132-4,0))</f>
        <v>Tainan City</v>
      </c>
      <c r="J132" s="238" t="str">
        <f ca="1">IF(ISERROR($V132),"",OFFSET('Smelter Look-up'!$I$4,$V132-4,0))</f>
        <v>Tainan</v>
      </c>
      <c r="K132" s="240"/>
      <c r="L132" s="240"/>
      <c r="M132" s="240"/>
      <c r="N132" s="240"/>
      <c r="O132" s="240"/>
      <c r="P132" s="239"/>
      <c r="Q132" s="241"/>
      <c r="R132" s="236" t="str">
        <f ca="1">IF(ISERROR($V132),"",OFFSET('Smelter Look-up'!$C$4,$V132-4,0)&amp;"")</f>
        <v>Solar Applied Materials Technology Corp.</v>
      </c>
      <c r="S132" s="250" t="str">
        <f t="shared" ca="1" si="6"/>
        <v>TW</v>
      </c>
      <c r="T132" s="250" t="str">
        <f ca="1">IF(B132="","",IF(ISERROR(MATCH($J132,SorP!$B$1:$B$6230,0)),"",INDIRECT("'SorP'!$A$"&amp;MATCH($J132,SorP!$B$1:$B$6230,0))))</f>
        <v>TW-TNN</v>
      </c>
      <c r="U132" s="280"/>
      <c r="V132" s="281">
        <f>IF(C132="",NA(),MATCH($B132&amp;$C132,'Smelter Look-up'!$J:$J,0))</f>
        <v>221</v>
      </c>
      <c r="W132" s="282"/>
      <c r="X132" s="282">
        <f t="shared" ca="1" si="7"/>
        <v>0</v>
      </c>
      <c r="Y132" s="282"/>
      <c r="Z132" s="282"/>
      <c r="AB132" s="284" t="str">
        <f t="shared" si="8"/>
        <v>GoldSolar Applied Materials Technology Corp.</v>
      </c>
    </row>
    <row r="133" spans="1:28" s="283" customFormat="1" ht="20.25">
      <c r="A133" s="346"/>
      <c r="B133" s="236" t="s">
        <v>1263</v>
      </c>
      <c r="C133" s="242" t="s">
        <v>66</v>
      </c>
      <c r="D133" s="236"/>
      <c r="E133" s="236" t="str">
        <f ca="1">IF(ISERROR($V133),"",OFFSET('Smelter Look-up'!$D$4,$V133-4,0)&amp;"")</f>
        <v>JAPAN</v>
      </c>
      <c r="F133" s="236" t="str">
        <f ca="1">IF(ISERROR($V133),"",OFFSET('Smelter Look-up'!$E$4,$V133-4,0))</f>
        <v>CID001798</v>
      </c>
      <c r="G133" s="236" t="str">
        <f ca="1">IF(C133=$X$4,"Enter smelter details", IF(ISERROR($V133),"",OFFSET('Smelter Look-up'!$F$4,$V133-4,0)))</f>
        <v>RMI</v>
      </c>
      <c r="H133" s="237">
        <f ca="1">IF(ISERROR($V133),"",OFFSET('Smelter Look-up'!$G$4,$V133-4,0))</f>
        <v>0</v>
      </c>
      <c r="I133" s="238" t="str">
        <f ca="1">IF(ISERROR($V133),"",OFFSET('Smelter Look-up'!$H$4,$V133-4,0))</f>
        <v>Saijo</v>
      </c>
      <c r="J133" s="238" t="str">
        <f ca="1">IF(ISERROR($V133),"",OFFSET('Smelter Look-up'!$I$4,$V133-4,0))</f>
        <v>Ehime</v>
      </c>
      <c r="K133" s="240"/>
      <c r="L133" s="240"/>
      <c r="M133" s="240"/>
      <c r="N133" s="240"/>
      <c r="O133" s="240"/>
      <c r="P133" s="239"/>
      <c r="Q133" s="241"/>
      <c r="R133" s="236" t="str">
        <f ca="1">IF(ISERROR($V133),"",OFFSET('Smelter Look-up'!$C$4,$V133-4,0)&amp;"")</f>
        <v>Sumitomo Metal Mining Co., Ltd.</v>
      </c>
      <c r="S133" s="250" t="str">
        <f t="shared" ca="1" si="6"/>
        <v>JP</v>
      </c>
      <c r="T133" s="250" t="str">
        <f ca="1">IF(B133="","",IF(ISERROR(MATCH($J133,SorP!$B$1:$B$6230,0)),"",INDIRECT("'SorP'!$A$"&amp;MATCH($J133,SorP!$B$1:$B$6230,0))))</f>
        <v>JP-38</v>
      </c>
      <c r="U133" s="280"/>
      <c r="V133" s="281">
        <f>IF(C133="",NA(),MATCH($B133&amp;$C133,'Smelter Look-up'!$J:$J,0))</f>
        <v>227</v>
      </c>
      <c r="W133" s="282"/>
      <c r="X133" s="282">
        <f t="shared" ca="1" si="7"/>
        <v>0</v>
      </c>
      <c r="Y133" s="282"/>
      <c r="Z133" s="282"/>
      <c r="AB133" s="284" t="str">
        <f t="shared" si="8"/>
        <v>GoldSumitomo Metal Mining Co., Ltd.</v>
      </c>
    </row>
    <row r="134" spans="1:28" s="283" customFormat="1" ht="20.25">
      <c r="A134" s="346"/>
      <c r="B134" s="236" t="s">
        <v>1263</v>
      </c>
      <c r="C134" s="242" t="s">
        <v>14306</v>
      </c>
      <c r="D134" s="236"/>
      <c r="E134" s="236" t="str">
        <f ca="1">IF(ISERROR($V134),"",OFFSET('Smelter Look-up'!$D$4,$V134-4,0)&amp;"")</f>
        <v>KOREA, REPUBLIC OF</v>
      </c>
      <c r="F134" s="236" t="str">
        <f ca="1">IF(ISERROR($V134),"",OFFSET('Smelter Look-up'!$E$4,$V134-4,0))</f>
        <v>CID002918</v>
      </c>
      <c r="G134" s="236" t="str">
        <f ca="1">IF(C134=$X$4,"Enter smelter details", IF(ISERROR($V134),"",OFFSET('Smelter Look-up'!$F$4,$V134-4,0)))</f>
        <v>RMI</v>
      </c>
      <c r="H134" s="237">
        <f ca="1">IF(ISERROR($V134),"",OFFSET('Smelter Look-up'!$G$4,$V134-4,0))</f>
        <v>0</v>
      </c>
      <c r="I134" s="238" t="str">
        <f ca="1">IF(ISERROR($V134),"",OFFSET('Smelter Look-up'!$H$4,$V134-4,0))</f>
        <v>Gunsan-si</v>
      </c>
      <c r="J134" s="238" t="str">
        <f ca="1">IF(ISERROR($V134),"",OFFSET('Smelter Look-up'!$I$4,$V134-4,0))</f>
        <v>Jeollabuk-do</v>
      </c>
      <c r="K134" s="240"/>
      <c r="L134" s="240"/>
      <c r="M134" s="240"/>
      <c r="N134" s="240"/>
      <c r="O134" s="240"/>
      <c r="P134" s="239"/>
      <c r="Q134" s="241"/>
      <c r="R134" s="236" t="str">
        <f ca="1">IF(ISERROR($V134),"",OFFSET('Smelter Look-up'!$C$4,$V134-4,0)&amp;"")</f>
        <v>SungEel HiMetal Co., Ltd.</v>
      </c>
      <c r="S134" s="250" t="str">
        <f t="shared" ca="1" si="6"/>
        <v>KR</v>
      </c>
      <c r="T134" s="250" t="str">
        <f ca="1">IF(B134="","",IF(ISERROR(MATCH($J134,SorP!$B$1:$B$6230,0)),"",INDIRECT("'SorP'!$A$"&amp;MATCH($J134,SorP!$B$1:$B$6230,0))))</f>
        <v>KR-45</v>
      </c>
      <c r="U134" s="280"/>
      <c r="V134" s="281">
        <f>IF(C134="",NA(),MATCH($B134&amp;$C134,'Smelter Look-up'!$J:$J,0))</f>
        <v>228</v>
      </c>
      <c r="W134" s="282"/>
      <c r="X134" s="282">
        <f t="shared" ca="1" si="7"/>
        <v>0</v>
      </c>
      <c r="Y134" s="282"/>
      <c r="Z134" s="282"/>
      <c r="AB134" s="284" t="str">
        <f t="shared" si="8"/>
        <v>GoldSungEel HiMetal Co., Ltd.</v>
      </c>
    </row>
    <row r="135" spans="1:28" s="283" customFormat="1" ht="20.25">
      <c r="A135" s="346"/>
      <c r="B135" s="236" t="s">
        <v>1263</v>
      </c>
      <c r="C135" s="242" t="s">
        <v>2708</v>
      </c>
      <c r="D135" s="236"/>
      <c r="E135" s="236" t="str">
        <f ca="1">IF(ISERROR($V135),"",OFFSET('Smelter Look-up'!$D$4,$V135-4,0)&amp;"")</f>
        <v>ITALY</v>
      </c>
      <c r="F135" s="236" t="str">
        <f ca="1">IF(ISERROR($V135),"",OFFSET('Smelter Look-up'!$E$4,$V135-4,0))</f>
        <v>CID002580</v>
      </c>
      <c r="G135" s="236" t="str">
        <f ca="1">IF(C135=$X$4,"Enter smelter details", IF(ISERROR($V135),"",OFFSET('Smelter Look-up'!$F$4,$V135-4,0)))</f>
        <v>RMI</v>
      </c>
      <c r="H135" s="237">
        <f ca="1">IF(ISERROR($V135),"",OFFSET('Smelter Look-up'!$G$4,$V135-4,0))</f>
        <v>0</v>
      </c>
      <c r="I135" s="238" t="str">
        <f ca="1">IF(ISERROR($V135),"",OFFSET('Smelter Look-up'!$H$4,$V135-4,0))</f>
        <v>Capolona</v>
      </c>
      <c r="J135" s="238" t="str">
        <f ca="1">IF(ISERROR($V135),"",OFFSET('Smelter Look-up'!$I$4,$V135-4,0))</f>
        <v>Toscana</v>
      </c>
      <c r="K135" s="240"/>
      <c r="L135" s="240"/>
      <c r="M135" s="240"/>
      <c r="N135" s="240"/>
      <c r="O135" s="240"/>
      <c r="P135" s="239"/>
      <c r="Q135" s="241"/>
      <c r="R135" s="236" t="str">
        <f ca="1">IF(ISERROR($V135),"",OFFSET('Smelter Look-up'!$C$4,$V135-4,0)&amp;"")</f>
        <v>T.C.A S.p.A</v>
      </c>
      <c r="S135" s="250" t="str">
        <f t="shared" ca="1" si="6"/>
        <v>IT</v>
      </c>
      <c r="T135" s="250" t="str">
        <f ca="1">IF(B135="","",IF(ISERROR(MATCH($J135,SorP!$B$1:$B$6230,0)),"",INDIRECT("'SorP'!$A$"&amp;MATCH($J135,SorP!$B$1:$B$6230,0))))</f>
        <v>IT-52</v>
      </c>
      <c r="U135" s="280"/>
      <c r="V135" s="281">
        <f>IF(C135="",NA(),MATCH($B135&amp;$C135,'Smelter Look-up'!$J:$J,0))</f>
        <v>230</v>
      </c>
      <c r="W135" s="282"/>
      <c r="X135" s="282">
        <f t="shared" ca="1" si="7"/>
        <v>0</v>
      </c>
      <c r="Y135" s="282"/>
      <c r="Z135" s="282"/>
      <c r="AB135" s="284" t="str">
        <f t="shared" si="8"/>
        <v>GoldT.C.A S.p.A</v>
      </c>
    </row>
    <row r="136" spans="1:28" s="283" customFormat="1" ht="20.25">
      <c r="A136" s="346"/>
      <c r="B136" s="236" t="s">
        <v>1263</v>
      </c>
      <c r="C136" s="242" t="s">
        <v>1374</v>
      </c>
      <c r="D136" s="236"/>
      <c r="E136" s="236" t="str">
        <f ca="1">IF(ISERROR($V136),"",OFFSET('Smelter Look-up'!$D$4,$V136-4,0)&amp;"")</f>
        <v>JAPAN</v>
      </c>
      <c r="F136" s="236" t="str">
        <f ca="1">IF(ISERROR($V136),"",OFFSET('Smelter Look-up'!$E$4,$V136-4,0))</f>
        <v>CID001875</v>
      </c>
      <c r="G136" s="236" t="str">
        <f ca="1">IF(C136=$X$4,"Enter smelter details", IF(ISERROR($V136),"",OFFSET('Smelter Look-up'!$F$4,$V136-4,0)))</f>
        <v>RMI</v>
      </c>
      <c r="H136" s="237">
        <f ca="1">IF(ISERROR($V136),"",OFFSET('Smelter Look-up'!$G$4,$V136-4,0))</f>
        <v>0</v>
      </c>
      <c r="I136" s="238" t="str">
        <f ca="1">IF(ISERROR($V136),"",OFFSET('Smelter Look-up'!$H$4,$V136-4,0))</f>
        <v>Hiratsuka</v>
      </c>
      <c r="J136" s="238" t="str">
        <f ca="1">IF(ISERROR($V136),"",OFFSET('Smelter Look-up'!$I$4,$V136-4,0))</f>
        <v>Kanagawa</v>
      </c>
      <c r="K136" s="240"/>
      <c r="L136" s="240"/>
      <c r="M136" s="240"/>
      <c r="N136" s="240"/>
      <c r="O136" s="240"/>
      <c r="P136" s="239"/>
      <c r="Q136" s="241"/>
      <c r="R136" s="236" t="str">
        <f ca="1">IF(ISERROR($V136),"",OFFSET('Smelter Look-up'!$C$4,$V136-4,0)&amp;"")</f>
        <v>Tanaka Kikinzoku Kogyo K.K.</v>
      </c>
      <c r="S136" s="250" t="str">
        <f t="shared" ca="1" si="6"/>
        <v>JP</v>
      </c>
      <c r="T136" s="250" t="str">
        <f ca="1">IF(B136="","",IF(ISERROR(MATCH($J136,SorP!$B$1:$B$6230,0)),"",INDIRECT("'SorP'!$A$"&amp;MATCH($J136,SorP!$B$1:$B$6230,0))))</f>
        <v>JP-14</v>
      </c>
      <c r="U136" s="280"/>
      <c r="V136" s="281">
        <f>IF(C136="",NA(),MATCH($B136&amp;$C136,'Smelter Look-up'!$J:$J,0))</f>
        <v>239</v>
      </c>
      <c r="W136" s="282"/>
      <c r="X136" s="282">
        <f t="shared" ca="1" si="7"/>
        <v>0</v>
      </c>
      <c r="Y136" s="282"/>
      <c r="Z136" s="282"/>
      <c r="AB136" s="284" t="str">
        <f t="shared" si="8"/>
        <v>GoldTanaka Kikinzoku Kogyo K.K.</v>
      </c>
    </row>
    <row r="137" spans="1:28" s="283" customFormat="1" ht="20.25">
      <c r="A137" s="346"/>
      <c r="B137" s="236" t="s">
        <v>1263</v>
      </c>
      <c r="C137" s="242" t="s">
        <v>2626</v>
      </c>
      <c r="D137" s="236"/>
      <c r="E137" s="236" t="str">
        <f ca="1">IF(ISERROR($V137),"",OFFSET('Smelter Look-up'!$D$4,$V137-4,0)&amp;"")</f>
        <v>CHINA</v>
      </c>
      <c r="F137" s="236" t="str">
        <f ca="1">IF(ISERROR($V137),"",OFFSET('Smelter Look-up'!$E$4,$V137-4,0))</f>
        <v>CID001916</v>
      </c>
      <c r="G137" s="236" t="str">
        <f ca="1">IF(C137=$X$4,"Enter smelter details", IF(ISERROR($V137),"",OFFSET('Smelter Look-up'!$F$4,$V137-4,0)))</f>
        <v>RMI</v>
      </c>
      <c r="H137" s="237">
        <f ca="1">IF(ISERROR($V137),"",OFFSET('Smelter Look-up'!$G$4,$V137-4,0))</f>
        <v>0</v>
      </c>
      <c r="I137" s="238" t="str">
        <f ca="1">IF(ISERROR($V137),"",OFFSET('Smelter Look-up'!$H$4,$V137-4,0))</f>
        <v>Laizhou</v>
      </c>
      <c r="J137" s="238" t="str">
        <f ca="1">IF(ISERROR($V137),"",OFFSET('Smelter Look-up'!$I$4,$V137-4,0))</f>
        <v>Shandong</v>
      </c>
      <c r="K137" s="240"/>
      <c r="L137" s="240"/>
      <c r="M137" s="240"/>
      <c r="N137" s="240"/>
      <c r="O137" s="240"/>
      <c r="P137" s="239"/>
      <c r="Q137" s="241"/>
      <c r="R137" s="236" t="str">
        <f ca="1">IF(ISERROR($V137),"",OFFSET('Smelter Look-up'!$C$4,$V137-4,0)&amp;"")</f>
        <v>The Refinery of Shandong Gold Mining Co., Ltd.</v>
      </c>
      <c r="S137" s="250" t="str">
        <f t="shared" ca="1" si="6"/>
        <v>CN</v>
      </c>
      <c r="T137" s="250" t="str">
        <f ca="1">IF(B137="","",IF(ISERROR(MATCH($J137,SorP!$B$1:$B$6230,0)),"",INDIRECT("'SorP'!$A$"&amp;MATCH($J137,SorP!$B$1:$B$6230,0))))</f>
        <v>CN-37</v>
      </c>
      <c r="U137" s="280"/>
      <c r="V137" s="281">
        <f>IF(C137="",NA(),MATCH($B137&amp;$C137,'Smelter Look-up'!$J:$J,0))</f>
        <v>243</v>
      </c>
      <c r="W137" s="282"/>
      <c r="X137" s="282">
        <f t="shared" ca="1" si="7"/>
        <v>0</v>
      </c>
      <c r="Y137" s="282"/>
      <c r="Z137" s="282"/>
      <c r="AB137" s="284" t="str">
        <f t="shared" si="8"/>
        <v>GoldThe Refinery of Shandong Gold Mining Co., Ltd.</v>
      </c>
    </row>
    <row r="138" spans="1:28" s="283" customFormat="1" ht="20.25">
      <c r="A138" s="346"/>
      <c r="B138" s="236" t="s">
        <v>1263</v>
      </c>
      <c r="C138" s="242" t="s">
        <v>2627</v>
      </c>
      <c r="D138" s="236"/>
      <c r="E138" s="236" t="str">
        <f ca="1">IF(ISERROR($V138),"",OFFSET('Smelter Look-up'!$D$4,$V138-4,0)&amp;"")</f>
        <v>JAPAN</v>
      </c>
      <c r="F138" s="236" t="str">
        <f ca="1">IF(ISERROR($V138),"",OFFSET('Smelter Look-up'!$E$4,$V138-4,0))</f>
        <v>CID001938</v>
      </c>
      <c r="G138" s="236" t="str">
        <f ca="1">IF(C138=$X$4,"Enter smelter details", IF(ISERROR($V138),"",OFFSET('Smelter Look-up'!$F$4,$V138-4,0)))</f>
        <v>RMI</v>
      </c>
      <c r="H138" s="237">
        <f ca="1">IF(ISERROR($V138),"",OFFSET('Smelter Look-up'!$G$4,$V138-4,0))</f>
        <v>0</v>
      </c>
      <c r="I138" s="238" t="str">
        <f ca="1">IF(ISERROR($V138),"",OFFSET('Smelter Look-up'!$H$4,$V138-4,0))</f>
        <v>Kuki</v>
      </c>
      <c r="J138" s="238" t="str">
        <f ca="1">IF(ISERROR($V138),"",OFFSET('Smelter Look-up'!$I$4,$V138-4,0))</f>
        <v>Saitama</v>
      </c>
      <c r="K138" s="240"/>
      <c r="L138" s="240"/>
      <c r="M138" s="240"/>
      <c r="N138" s="240"/>
      <c r="O138" s="240"/>
      <c r="P138" s="239"/>
      <c r="Q138" s="241"/>
      <c r="R138" s="236" t="str">
        <f ca="1">IF(ISERROR($V138),"",OFFSET('Smelter Look-up'!$C$4,$V138-4,0)&amp;"")</f>
        <v>Tokuriki Honten Co., Ltd.</v>
      </c>
      <c r="S138" s="250" t="str">
        <f t="shared" ca="1" si="6"/>
        <v>JP</v>
      </c>
      <c r="T138" s="250" t="str">
        <f ca="1">IF(B138="","",IF(ISERROR(MATCH($J138,SorP!$B$1:$B$6230,0)),"",INDIRECT("'SorP'!$A$"&amp;MATCH($J138,SorP!$B$1:$B$6230,0))))</f>
        <v>JP-11</v>
      </c>
      <c r="U138" s="280"/>
      <c r="V138" s="281">
        <f>IF(C138="",NA(),MATCH($B138&amp;$C138,'Smelter Look-up'!$J:$J,0))</f>
        <v>244</v>
      </c>
      <c r="W138" s="282"/>
      <c r="X138" s="282">
        <f t="shared" ca="1" si="7"/>
        <v>0</v>
      </c>
      <c r="Y138" s="282"/>
      <c r="Z138" s="282"/>
      <c r="AB138" s="284" t="str">
        <f t="shared" si="8"/>
        <v>GoldTokuriki Honten Co., Ltd.</v>
      </c>
    </row>
    <row r="139" spans="1:28" s="283" customFormat="1" ht="20.25">
      <c r="A139" s="346"/>
      <c r="B139" s="236" t="s">
        <v>1263</v>
      </c>
      <c r="C139" s="242" t="s">
        <v>700</v>
      </c>
      <c r="D139" s="236"/>
      <c r="E139" s="236" t="str">
        <f ca="1">IF(ISERROR($V139),"",OFFSET('Smelter Look-up'!$D$4,$V139-4,0)&amp;"")</f>
        <v>KOREA, REPUBLIC OF</v>
      </c>
      <c r="F139" s="236" t="str">
        <f ca="1">IF(ISERROR($V139),"",OFFSET('Smelter Look-up'!$E$4,$V139-4,0))</f>
        <v>CID001955</v>
      </c>
      <c r="G139" s="236" t="str">
        <f ca="1">IF(C139=$X$4,"Enter smelter details", IF(ISERROR($V139),"",OFFSET('Smelter Look-up'!$F$4,$V139-4,0)))</f>
        <v>RMI</v>
      </c>
      <c r="H139" s="237">
        <f ca="1">IF(ISERROR($V139),"",OFFSET('Smelter Look-up'!$G$4,$V139-4,0))</f>
        <v>0</v>
      </c>
      <c r="I139" s="238" t="str">
        <f ca="1">IF(ISERROR($V139),"",OFFSET('Smelter Look-up'!$H$4,$V139-4,0))</f>
        <v>Asan</v>
      </c>
      <c r="J139" s="238" t="str">
        <f ca="1">IF(ISERROR($V139),"",OFFSET('Smelter Look-up'!$I$4,$V139-4,0))</f>
        <v>Chungcheongnam-do</v>
      </c>
      <c r="K139" s="240"/>
      <c r="L139" s="240"/>
      <c r="M139" s="240"/>
      <c r="N139" s="240"/>
      <c r="O139" s="240"/>
      <c r="P139" s="239"/>
      <c r="Q139" s="241"/>
      <c r="R139" s="236" t="str">
        <f ca="1">IF(ISERROR($V139),"",OFFSET('Smelter Look-up'!$C$4,$V139-4,0)&amp;"")</f>
        <v>Torecom</v>
      </c>
      <c r="S139" s="250" t="str">
        <f t="shared" ca="1" si="6"/>
        <v>KR</v>
      </c>
      <c r="T139" s="250" t="str">
        <f ca="1">IF(B139="","",IF(ISERROR(MATCH($J139,SorP!$B$1:$B$6230,0)),"",INDIRECT("'SorP'!$A$"&amp;MATCH($J139,SorP!$B$1:$B$6230,0))))</f>
        <v>KR-44</v>
      </c>
      <c r="U139" s="280"/>
      <c r="V139" s="281">
        <f>IF(C139="",NA(),MATCH($B139&amp;$C139,'Smelter Look-up'!$J:$J,0))</f>
        <v>249</v>
      </c>
      <c r="W139" s="282"/>
      <c r="X139" s="282">
        <f t="shared" ca="1" si="7"/>
        <v>0</v>
      </c>
      <c r="Y139" s="282"/>
      <c r="Z139" s="282"/>
      <c r="AB139" s="284" t="str">
        <f t="shared" si="8"/>
        <v>GoldTorecom</v>
      </c>
    </row>
    <row r="140" spans="1:28" s="283" customFormat="1" ht="20.25">
      <c r="A140" s="346"/>
      <c r="B140" s="236" t="s">
        <v>1263</v>
      </c>
      <c r="C140" s="242" t="s">
        <v>2628</v>
      </c>
      <c r="D140" s="236"/>
      <c r="E140" s="236" t="str">
        <f ca="1">IF(ISERROR($V140),"",OFFSET('Smelter Look-up'!$D$4,$V140-4,0)&amp;"")</f>
        <v>BRAZIL</v>
      </c>
      <c r="F140" s="236" t="str">
        <f ca="1">IF(ISERROR($V140),"",OFFSET('Smelter Look-up'!$E$4,$V140-4,0))</f>
        <v>CID001977</v>
      </c>
      <c r="G140" s="236" t="str">
        <f ca="1">IF(C140=$X$4,"Enter smelter details", IF(ISERROR($V140),"",OFFSET('Smelter Look-up'!$F$4,$V140-4,0)))</f>
        <v>RMI</v>
      </c>
      <c r="H140" s="237">
        <f ca="1">IF(ISERROR($V140),"",OFFSET('Smelter Look-up'!$G$4,$V140-4,0))</f>
        <v>0</v>
      </c>
      <c r="I140" s="238" t="str">
        <f ca="1">IF(ISERROR($V140),"",OFFSET('Smelter Look-up'!$H$4,$V140-4,0))</f>
        <v>Guarulhos</v>
      </c>
      <c r="J140" s="238" t="str">
        <f ca="1">IF(ISERROR($V140),"",OFFSET('Smelter Look-up'!$I$4,$V140-4,0))</f>
        <v>São Paulo</v>
      </c>
      <c r="K140" s="240"/>
      <c r="L140" s="240"/>
      <c r="M140" s="240"/>
      <c r="N140" s="240"/>
      <c r="O140" s="240"/>
      <c r="P140" s="239"/>
      <c r="Q140" s="241"/>
      <c r="R140" s="236" t="str">
        <f ca="1">IF(ISERROR($V140),"",OFFSET('Smelter Look-up'!$C$4,$V140-4,0)&amp;"")</f>
        <v>Umicore Brasil Ltda.</v>
      </c>
      <c r="S140" s="250" t="str">
        <f t="shared" ca="1" si="6"/>
        <v>BR</v>
      </c>
      <c r="T140" s="250" t="str">
        <f ca="1">IF(B140="","",IF(ISERROR(MATCH($J140,SorP!$B$1:$B$6230,0)),"",INDIRECT("'SorP'!$A$"&amp;MATCH($J140,SorP!$B$1:$B$6230,0))))</f>
        <v>BR-SP</v>
      </c>
      <c r="U140" s="280"/>
      <c r="V140" s="281">
        <f>IF(C140="",NA(),MATCH($B140&amp;$C140,'Smelter Look-up'!$J:$J,0))</f>
        <v>251</v>
      </c>
      <c r="W140" s="282"/>
      <c r="X140" s="282">
        <f t="shared" ca="1" si="7"/>
        <v>0</v>
      </c>
      <c r="Y140" s="282"/>
      <c r="Z140" s="282"/>
      <c r="AB140" s="284" t="str">
        <f t="shared" si="8"/>
        <v>GoldUmicore Brasil Ltda.</v>
      </c>
    </row>
    <row r="141" spans="1:28" s="283" customFormat="1" ht="20.25">
      <c r="A141" s="346"/>
      <c r="B141" s="236" t="s">
        <v>1263</v>
      </c>
      <c r="C141" s="242" t="s">
        <v>161</v>
      </c>
      <c r="D141" s="236"/>
      <c r="E141" s="236" t="str">
        <f ca="1">IF(ISERROR($V141),"",OFFSET('Smelter Look-up'!$D$4,$V141-4,0)&amp;"")</f>
        <v>THAILAND</v>
      </c>
      <c r="F141" s="236" t="str">
        <f ca="1">IF(ISERROR($V141),"",OFFSET('Smelter Look-up'!$E$4,$V141-4,0))</f>
        <v>CID002314</v>
      </c>
      <c r="G141" s="236" t="str">
        <f ca="1">IF(C141=$X$4,"Enter smelter details", IF(ISERROR($V141),"",OFFSET('Smelter Look-up'!$F$4,$V141-4,0)))</f>
        <v>RMI</v>
      </c>
      <c r="H141" s="237">
        <f ca="1">IF(ISERROR($V141),"",OFFSET('Smelter Look-up'!$G$4,$V141-4,0))</f>
        <v>0</v>
      </c>
      <c r="I141" s="238" t="str">
        <f ca="1">IF(ISERROR($V141),"",OFFSET('Smelter Look-up'!$H$4,$V141-4,0))</f>
        <v>Khwaeng Dok Mai</v>
      </c>
      <c r="J141" s="238" t="str">
        <f ca="1">IF(ISERROR($V141),"",OFFSET('Smelter Look-up'!$I$4,$V141-4,0))</f>
        <v>Krung Thep Maha Nakhon</v>
      </c>
      <c r="K141" s="240"/>
      <c r="L141" s="240"/>
      <c r="M141" s="240"/>
      <c r="N141" s="240"/>
      <c r="O141" s="240"/>
      <c r="P141" s="239"/>
      <c r="Q141" s="241"/>
      <c r="R141" s="236" t="str">
        <f ca="1">IF(ISERROR($V141),"",OFFSET('Smelter Look-up'!$C$4,$V141-4,0)&amp;"")</f>
        <v>Umicore Precious Metals Thailand</v>
      </c>
      <c r="S141" s="250" t="str">
        <f t="shared" ca="1" si="6"/>
        <v>TH</v>
      </c>
      <c r="T141" s="250" t="str">
        <f ca="1">IF(B141="","",IF(ISERROR(MATCH($J141,SorP!$B$1:$B$6230,0)),"",INDIRECT("'SorP'!$A$"&amp;MATCH($J141,SorP!$B$1:$B$6230,0))))</f>
        <v>TH-10</v>
      </c>
      <c r="U141" s="280"/>
      <c r="V141" s="281">
        <f>IF(C141="",NA(),MATCH($B141&amp;$C141,'Smelter Look-up'!$J:$J,0))</f>
        <v>253</v>
      </c>
      <c r="W141" s="282"/>
      <c r="X141" s="282">
        <f t="shared" ca="1" si="7"/>
        <v>0</v>
      </c>
      <c r="Y141" s="282"/>
      <c r="Z141" s="282"/>
      <c r="AB141" s="284" t="str">
        <f t="shared" si="8"/>
        <v>GoldUmicore Precious Metals Thailand</v>
      </c>
    </row>
    <row r="142" spans="1:28" s="283" customFormat="1" ht="25.5">
      <c r="A142" s="346"/>
      <c r="B142" s="236" t="s">
        <v>1263</v>
      </c>
      <c r="C142" s="242" t="s">
        <v>3015</v>
      </c>
      <c r="D142" s="236"/>
      <c r="E142" s="236" t="str">
        <f ca="1">IF(ISERROR($V142),"",OFFSET('Smelter Look-up'!$D$4,$V142-4,0)&amp;"")</f>
        <v>BELGIUM</v>
      </c>
      <c r="F142" s="236" t="str">
        <f ca="1">IF(ISERROR($V142),"",OFFSET('Smelter Look-up'!$E$4,$V142-4,0))</f>
        <v>CID001980</v>
      </c>
      <c r="G142" s="236" t="str">
        <f ca="1">IF(C142=$X$4,"Enter smelter details", IF(ISERROR($V142),"",OFFSET('Smelter Look-up'!$F$4,$V142-4,0)))</f>
        <v>RMI</v>
      </c>
      <c r="H142" s="237">
        <f ca="1">IF(ISERROR($V142),"",OFFSET('Smelter Look-up'!$G$4,$V142-4,0))</f>
        <v>0</v>
      </c>
      <c r="I142" s="238" t="str">
        <f ca="1">IF(ISERROR($V142),"",OFFSET('Smelter Look-up'!$H$4,$V142-4,0))</f>
        <v>Hoboken</v>
      </c>
      <c r="J142" s="238" t="str">
        <f ca="1">IF(ISERROR($V142),"",OFFSET('Smelter Look-up'!$I$4,$V142-4,0))</f>
        <v>Antwerpen</v>
      </c>
      <c r="K142" s="240"/>
      <c r="L142" s="240"/>
      <c r="M142" s="240"/>
      <c r="N142" s="240"/>
      <c r="O142" s="240"/>
      <c r="P142" s="239"/>
      <c r="Q142" s="241"/>
      <c r="R142" s="236" t="str">
        <f ca="1">IF(ISERROR($V142),"",OFFSET('Smelter Look-up'!$C$4,$V142-4,0)&amp;"")</f>
        <v>Umicore S.A. Business Unit Precious Metals Refining</v>
      </c>
      <c r="S142" s="250" t="str">
        <f t="shared" ca="1" si="6"/>
        <v>BE</v>
      </c>
      <c r="T142" s="250" t="str">
        <f ca="1">IF(B142="","",IF(ISERROR(MATCH($J142,SorP!$B$1:$B$6230,0)),"",INDIRECT("'SorP'!$A$"&amp;MATCH($J142,SorP!$B$1:$B$6230,0))))</f>
        <v>BE-VAN</v>
      </c>
      <c r="U142" s="280"/>
      <c r="V142" s="281">
        <f>IF(C142="",NA(),MATCH($B142&amp;$C142,'Smelter Look-up'!$J:$J,0))</f>
        <v>254</v>
      </c>
      <c r="W142" s="282"/>
      <c r="X142" s="282">
        <f t="shared" ca="1" si="7"/>
        <v>0</v>
      </c>
      <c r="Y142" s="282"/>
      <c r="Z142" s="282"/>
      <c r="AB142" s="284" t="str">
        <f t="shared" si="8"/>
        <v>GoldUmicore S.A. Business Unit Precious Metals Refining</v>
      </c>
    </row>
    <row r="143" spans="1:28" s="283" customFormat="1" ht="20.25">
      <c r="A143" s="346"/>
      <c r="B143" s="236" t="s">
        <v>1263</v>
      </c>
      <c r="C143" s="242" t="s">
        <v>945</v>
      </c>
      <c r="D143" s="236"/>
      <c r="E143" s="236" t="str">
        <f ca="1">IF(ISERROR($V143),"",OFFSET('Smelter Look-up'!$D$4,$V143-4,0)&amp;"")</f>
        <v>UNITED STATES OF AMERICA</v>
      </c>
      <c r="F143" s="236" t="str">
        <f ca="1">IF(ISERROR($V143),"",OFFSET('Smelter Look-up'!$E$4,$V143-4,0))</f>
        <v>CID001993</v>
      </c>
      <c r="G143" s="236" t="str">
        <f ca="1">IF(C143=$X$4,"Enter smelter details", IF(ISERROR($V143),"",OFFSET('Smelter Look-up'!$F$4,$V143-4,0)))</f>
        <v>RMI</v>
      </c>
      <c r="H143" s="237">
        <f ca="1">IF(ISERROR($V143),"",OFFSET('Smelter Look-up'!$G$4,$V143-4,0))</f>
        <v>0</v>
      </c>
      <c r="I143" s="238" t="str">
        <f ca="1">IF(ISERROR($V143),"",OFFSET('Smelter Look-up'!$H$4,$V143-4,0))</f>
        <v>Alden</v>
      </c>
      <c r="J143" s="238" t="str">
        <f ca="1">IF(ISERROR($V143),"",OFFSET('Smelter Look-up'!$I$4,$V143-4,0))</f>
        <v>New York</v>
      </c>
      <c r="K143" s="240"/>
      <c r="L143" s="240"/>
      <c r="M143" s="240"/>
      <c r="N143" s="240"/>
      <c r="O143" s="240"/>
      <c r="P143" s="239"/>
      <c r="Q143" s="241"/>
      <c r="R143" s="236" t="str">
        <f ca="1">IF(ISERROR($V143),"",OFFSET('Smelter Look-up'!$C$4,$V143-4,0)&amp;"")</f>
        <v>United Precious Metal Refining, Inc.</v>
      </c>
      <c r="S143" s="250" t="str">
        <f t="shared" ca="1" si="6"/>
        <v>US</v>
      </c>
      <c r="T143" s="250" t="str">
        <f ca="1">IF(B143="","",IF(ISERROR(MATCH($J143,SorP!$B$1:$B$6230,0)),"",INDIRECT("'SorP'!$A$"&amp;MATCH($J143,SorP!$B$1:$B$6230,0))))</f>
        <v>US-NY</v>
      </c>
      <c r="U143" s="280"/>
      <c r="V143" s="281">
        <f>IF(C143="",NA(),MATCH($B143&amp;$C143,'Smelter Look-up'!$J:$J,0))</f>
        <v>255</v>
      </c>
      <c r="W143" s="282"/>
      <c r="X143" s="282">
        <f t="shared" ca="1" si="7"/>
        <v>0</v>
      </c>
      <c r="Y143" s="282"/>
      <c r="Z143" s="282"/>
      <c r="AB143" s="284" t="str">
        <f t="shared" si="8"/>
        <v>GoldUnited Precious Metal Refining, Inc.</v>
      </c>
    </row>
    <row r="144" spans="1:28" s="283" customFormat="1" ht="20.25">
      <c r="A144" s="346"/>
      <c r="B144" s="236" t="s">
        <v>1263</v>
      </c>
      <c r="C144" s="242" t="s">
        <v>3019</v>
      </c>
      <c r="D144" s="236"/>
      <c r="E144" s="236" t="str">
        <f ca="1">IF(ISERROR($V144),"",OFFSET('Smelter Look-up'!$D$4,$V144-4,0)&amp;"")</f>
        <v>SWITZERLAND</v>
      </c>
      <c r="F144" s="236" t="str">
        <f ca="1">IF(ISERROR($V144),"",OFFSET('Smelter Look-up'!$E$4,$V144-4,0))</f>
        <v>CID002003</v>
      </c>
      <c r="G144" s="236" t="str">
        <f ca="1">IF(C144=$X$4,"Enter smelter details", IF(ISERROR($V144),"",OFFSET('Smelter Look-up'!$F$4,$V144-4,0)))</f>
        <v>RMI</v>
      </c>
      <c r="H144" s="237">
        <f ca="1">IF(ISERROR($V144),"",OFFSET('Smelter Look-up'!$G$4,$V144-4,0))</f>
        <v>0</v>
      </c>
      <c r="I144" s="238" t="str">
        <f ca="1">IF(ISERROR($V144),"",OFFSET('Smelter Look-up'!$H$4,$V144-4,0))</f>
        <v>Balerna</v>
      </c>
      <c r="J144" s="238" t="str">
        <f ca="1">IF(ISERROR($V144),"",OFFSET('Smelter Look-up'!$I$4,$V144-4,0))</f>
        <v>Ticino</v>
      </c>
      <c r="K144" s="240"/>
      <c r="L144" s="240"/>
      <c r="M144" s="240"/>
      <c r="N144" s="240"/>
      <c r="O144" s="240"/>
      <c r="P144" s="239"/>
      <c r="Q144" s="241"/>
      <c r="R144" s="236" t="str">
        <f ca="1">IF(ISERROR($V144),"",OFFSET('Smelter Look-up'!$C$4,$V144-4,0)&amp;"")</f>
        <v>Valcambi S.A.</v>
      </c>
      <c r="S144" s="250" t="str">
        <f t="shared" ca="1" si="6"/>
        <v>CH</v>
      </c>
      <c r="T144" s="250" t="str">
        <f ca="1">IF(B144="","",IF(ISERROR(MATCH($J144,SorP!$B$1:$B$6230,0)),"",INDIRECT("'SorP'!$A$"&amp;MATCH($J144,SorP!$B$1:$B$6230,0))))</f>
        <v>CH-TI</v>
      </c>
      <c r="U144" s="280"/>
      <c r="V144" s="281">
        <f>IF(C144="",NA(),MATCH($B144&amp;$C144,'Smelter Look-up'!$J:$J,0))</f>
        <v>257</v>
      </c>
      <c r="W144" s="282"/>
      <c r="X144" s="282">
        <f t="shared" ca="1" si="7"/>
        <v>0</v>
      </c>
      <c r="Y144" s="282"/>
      <c r="Z144" s="282"/>
      <c r="AB144" s="284" t="str">
        <f t="shared" si="8"/>
        <v>GoldValcambi S.A.</v>
      </c>
    </row>
    <row r="145" spans="1:28" s="283" customFormat="1" ht="20.25">
      <c r="A145" s="346"/>
      <c r="B145" s="236" t="s">
        <v>1263</v>
      </c>
      <c r="C145" s="242" t="s">
        <v>3244</v>
      </c>
      <c r="D145" s="236"/>
      <c r="E145" s="236" t="str">
        <f ca="1">IF(ISERROR($V145),"",OFFSET('Smelter Look-up'!$D$4,$V145-4,0)&amp;"")</f>
        <v>AUSTRALIA</v>
      </c>
      <c r="F145" s="236" t="str">
        <f ca="1">IF(ISERROR($V145),"",OFFSET('Smelter Look-up'!$E$4,$V145-4,0))</f>
        <v>CID002030</v>
      </c>
      <c r="G145" s="236" t="str">
        <f ca="1">IF(C145=$X$4,"Enter smelter details", IF(ISERROR($V145),"",OFFSET('Smelter Look-up'!$F$4,$V145-4,0)))</f>
        <v>RMI</v>
      </c>
      <c r="H145" s="237">
        <f ca="1">IF(ISERROR($V145),"",OFFSET('Smelter Look-up'!$G$4,$V145-4,0))</f>
        <v>0</v>
      </c>
      <c r="I145" s="238" t="str">
        <f ca="1">IF(ISERROR($V145),"",OFFSET('Smelter Look-up'!$H$4,$V145-4,0))</f>
        <v>Newburn</v>
      </c>
      <c r="J145" s="238" t="str">
        <f ca="1">IF(ISERROR($V145),"",OFFSET('Smelter Look-up'!$I$4,$V145-4,0))</f>
        <v>Western Australia</v>
      </c>
      <c r="K145" s="240"/>
      <c r="L145" s="240"/>
      <c r="M145" s="240"/>
      <c r="N145" s="240"/>
      <c r="O145" s="240"/>
      <c r="P145" s="239"/>
      <c r="Q145" s="241"/>
      <c r="R145" s="236" t="str">
        <f ca="1">IF(ISERROR($V145),"",OFFSET('Smelter Look-up'!$C$4,$V145-4,0)&amp;"")</f>
        <v>Western Australian Mint (T/a The Perth Mint)</v>
      </c>
      <c r="S145" s="250" t="str">
        <f t="shared" ca="1" si="6"/>
        <v>AU</v>
      </c>
      <c r="T145" s="250" t="str">
        <f ca="1">IF(B145="","",IF(ISERROR(MATCH($J145,SorP!$B$1:$B$6230,0)),"",INDIRECT("'SorP'!$A$"&amp;MATCH($J145,SorP!$B$1:$B$6230,0))))</f>
        <v>AU-WA</v>
      </c>
      <c r="U145" s="280"/>
      <c r="V145" s="281">
        <f>IF(C145="",NA(),MATCH($B145&amp;$C145,'Smelter Look-up'!$J:$J,0))</f>
        <v>258</v>
      </c>
      <c r="W145" s="282"/>
      <c r="X145" s="282">
        <f t="shared" ca="1" si="7"/>
        <v>0</v>
      </c>
      <c r="Y145" s="282"/>
      <c r="Z145" s="282"/>
      <c r="AB145" s="284" t="str">
        <f t="shared" si="8"/>
        <v>GoldWestern Australian Mint (T/a The Perth Mint)</v>
      </c>
    </row>
    <row r="146" spans="1:28" s="283" customFormat="1" ht="20.25">
      <c r="A146" s="346"/>
      <c r="B146" s="236" t="s">
        <v>1263</v>
      </c>
      <c r="C146" s="242" t="s">
        <v>2689</v>
      </c>
      <c r="D146" s="236"/>
      <c r="E146" s="236" t="str">
        <f ca="1">IF(ISERROR($V146),"",OFFSET('Smelter Look-up'!$D$4,$V146-4,0)&amp;"")</f>
        <v>GERMANY</v>
      </c>
      <c r="F146" s="236" t="str">
        <f ca="1">IF(ISERROR($V146),"",OFFSET('Smelter Look-up'!$E$4,$V146-4,0))</f>
        <v>CID002778</v>
      </c>
      <c r="G146" s="236" t="str">
        <f ca="1">IF(C146=$X$4,"Enter smelter details", IF(ISERROR($V146),"",OFFSET('Smelter Look-up'!$F$4,$V146-4,0)))</f>
        <v>RMI</v>
      </c>
      <c r="H146" s="237">
        <f ca="1">IF(ISERROR($V146),"",OFFSET('Smelter Look-up'!$G$4,$V146-4,0))</f>
        <v>0</v>
      </c>
      <c r="I146" s="238" t="str">
        <f ca="1">IF(ISERROR($V146),"",OFFSET('Smelter Look-up'!$H$4,$V146-4,0))</f>
        <v>Pforzheim</v>
      </c>
      <c r="J146" s="238" t="str">
        <f ca="1">IF(ISERROR($V146),"",OFFSET('Smelter Look-up'!$I$4,$V146-4,0))</f>
        <v>Baden-Württemberg</v>
      </c>
      <c r="K146" s="240"/>
      <c r="L146" s="240"/>
      <c r="M146" s="240"/>
      <c r="N146" s="240"/>
      <c r="O146" s="240"/>
      <c r="P146" s="239"/>
      <c r="Q146" s="241"/>
      <c r="R146" s="236" t="str">
        <f ca="1">IF(ISERROR($V146),"",OFFSET('Smelter Look-up'!$C$4,$V146-4,0)&amp;"")</f>
        <v>WIELAND Edelmetalle GmbH</v>
      </c>
      <c r="S146" s="250" t="str">
        <f t="shared" ca="1" si="6"/>
        <v>DE</v>
      </c>
      <c r="T146" s="250" t="str">
        <f ca="1">IF(B146="","",IF(ISERROR(MATCH($J146,SorP!$B$1:$B$6230,0)),"",INDIRECT("'SorP'!$A$"&amp;MATCH($J146,SorP!$B$1:$B$6230,0))))</f>
        <v>DE-BW</v>
      </c>
      <c r="U146" s="280"/>
      <c r="V146" s="281">
        <f>IF(C146="",NA(),MATCH($B146&amp;$C146,'Smelter Look-up'!$J:$J,0))</f>
        <v>259</v>
      </c>
      <c r="W146" s="282"/>
      <c r="X146" s="282">
        <f t="shared" ca="1" si="7"/>
        <v>0</v>
      </c>
      <c r="Y146" s="282"/>
      <c r="Z146" s="282"/>
      <c r="AB146" s="284" t="str">
        <f t="shared" si="8"/>
        <v>GoldWIELAND Edelmetalle GmbH</v>
      </c>
    </row>
    <row r="147" spans="1:28" s="283" customFormat="1" ht="20.25">
      <c r="A147" s="346"/>
      <c r="B147" s="236" t="s">
        <v>1263</v>
      </c>
      <c r="C147" s="242" t="s">
        <v>14307</v>
      </c>
      <c r="D147" s="236"/>
      <c r="E147" s="236" t="str">
        <f ca="1">IF(ISERROR($V147),"",OFFSET('Smelter Look-up'!$D$4,$V147-4,0)&amp;"")</f>
        <v>JAPAN</v>
      </c>
      <c r="F147" s="236" t="str">
        <f ca="1">IF(ISERROR($V147),"",OFFSET('Smelter Look-up'!$E$4,$V147-4,0))</f>
        <v>CID002100</v>
      </c>
      <c r="G147" s="236" t="str">
        <f ca="1">IF(C147=$X$4,"Enter smelter details", IF(ISERROR($V147),"",OFFSET('Smelter Look-up'!$F$4,$V147-4,0)))</f>
        <v>RMI</v>
      </c>
      <c r="H147" s="237">
        <f ca="1">IF(ISERROR($V147),"",OFFSET('Smelter Look-up'!$G$4,$V147-4,0))</f>
        <v>0</v>
      </c>
      <c r="I147" s="238" t="str">
        <f ca="1">IF(ISERROR($V147),"",OFFSET('Smelter Look-up'!$H$4,$V147-4,0))</f>
        <v>Konan</v>
      </c>
      <c r="J147" s="238" t="str">
        <f ca="1">IF(ISERROR($V147),"",OFFSET('Smelter Look-up'!$I$4,$V147-4,0))</f>
        <v>Kochi</v>
      </c>
      <c r="K147" s="240"/>
      <c r="L147" s="240"/>
      <c r="M147" s="240"/>
      <c r="N147" s="240"/>
      <c r="O147" s="240"/>
      <c r="P147" s="239"/>
      <c r="Q147" s="241"/>
      <c r="R147" s="236" t="str">
        <f ca="1">IF(ISERROR($V147),"",OFFSET('Smelter Look-up'!$C$4,$V147-4,0)&amp;"")</f>
        <v>Yamakin Co., Ltd.</v>
      </c>
      <c r="S147" s="250" t="str">
        <f t="shared" ca="1" si="6"/>
        <v>JP</v>
      </c>
      <c r="T147" s="250" t="str">
        <f ca="1">IF(B147="","",IF(ISERROR(MATCH($J147,SorP!$B$1:$B$6230,0)),"",INDIRECT("'SorP'!$A$"&amp;MATCH($J147,SorP!$B$1:$B$6230,0))))</f>
        <v>JP-39</v>
      </c>
      <c r="U147" s="280"/>
      <c r="V147" s="281">
        <f>IF(C147="",NA(),MATCH($B147&amp;$C147,'Smelter Look-up'!$J:$J,0))</f>
        <v>262</v>
      </c>
      <c r="W147" s="282"/>
      <c r="X147" s="282">
        <f t="shared" ca="1" si="7"/>
        <v>0</v>
      </c>
      <c r="Y147" s="282"/>
      <c r="Z147" s="282"/>
      <c r="AB147" s="284" t="str">
        <f t="shared" si="8"/>
        <v>GoldYamakin Co., Ltd.</v>
      </c>
    </row>
    <row r="148" spans="1:28" s="283" customFormat="1" ht="20.25">
      <c r="A148" s="346"/>
      <c r="B148" s="236" t="s">
        <v>1263</v>
      </c>
      <c r="C148" s="242" t="s">
        <v>2631</v>
      </c>
      <c r="D148" s="236"/>
      <c r="E148" s="236" t="str">
        <f ca="1">IF(ISERROR($V148),"",OFFSET('Smelter Look-up'!$D$4,$V148-4,0)&amp;"")</f>
        <v>JAPAN</v>
      </c>
      <c r="F148" s="236" t="str">
        <f ca="1">IF(ISERROR($V148),"",OFFSET('Smelter Look-up'!$E$4,$V148-4,0))</f>
        <v>CID002129</v>
      </c>
      <c r="G148" s="236" t="str">
        <f ca="1">IF(C148=$X$4,"Enter smelter details", IF(ISERROR($V148),"",OFFSET('Smelter Look-up'!$F$4,$V148-4,0)))</f>
        <v>RMI</v>
      </c>
      <c r="H148" s="237">
        <f ca="1">IF(ISERROR($V148),"",OFFSET('Smelter Look-up'!$G$4,$V148-4,0))</f>
        <v>0</v>
      </c>
      <c r="I148" s="238" t="str">
        <f ca="1">IF(ISERROR($V148),"",OFFSET('Smelter Look-up'!$H$4,$V148-4,0))</f>
        <v>Sagamihara</v>
      </c>
      <c r="J148" s="238" t="str">
        <f ca="1">IF(ISERROR($V148),"",OFFSET('Smelter Look-up'!$I$4,$V148-4,0))</f>
        <v>Kanagawa</v>
      </c>
      <c r="K148" s="240"/>
      <c r="L148" s="240"/>
      <c r="M148" s="240"/>
      <c r="N148" s="240"/>
      <c r="O148" s="240"/>
      <c r="P148" s="239"/>
      <c r="Q148" s="241"/>
      <c r="R148" s="236" t="str">
        <f ca="1">IF(ISERROR($V148),"",OFFSET('Smelter Look-up'!$C$4,$V148-4,0)&amp;"")</f>
        <v>Yokohama Metal Co., Ltd.</v>
      </c>
      <c r="S148" s="250" t="str">
        <f t="shared" ca="1" si="6"/>
        <v>JP</v>
      </c>
      <c r="T148" s="250" t="str">
        <f ca="1">IF(B148="","",IF(ISERROR(MATCH($J148,SorP!$B$1:$B$6230,0)),"",INDIRECT("'SorP'!$A$"&amp;MATCH($J148,SorP!$B$1:$B$6230,0))))</f>
        <v>JP-14</v>
      </c>
      <c r="U148" s="280"/>
      <c r="V148" s="281">
        <f>IF(C148="",NA(),MATCH($B148&amp;$C148,'Smelter Look-up'!$J:$J,0))</f>
        <v>267</v>
      </c>
      <c r="W148" s="282"/>
      <c r="X148" s="282">
        <f t="shared" ca="1" si="7"/>
        <v>0</v>
      </c>
      <c r="Y148" s="282"/>
      <c r="Z148" s="282"/>
      <c r="AB148" s="284" t="str">
        <f t="shared" si="8"/>
        <v>GoldYokohama Metal Co., Ltd.</v>
      </c>
    </row>
    <row r="149" spans="1:28" s="283" customFormat="1" ht="20.25">
      <c r="A149" s="346"/>
      <c r="B149" s="236" t="s">
        <v>1263</v>
      </c>
      <c r="C149" s="242" t="s">
        <v>2603</v>
      </c>
      <c r="D149" s="236"/>
      <c r="E149" s="236" t="str">
        <f ca="1">IF(ISERROR($V149),"",OFFSET('Smelter Look-up'!$D$4,$V149-4,0)&amp;"")</f>
        <v>CHINA</v>
      </c>
      <c r="F149" s="236" t="str">
        <f ca="1">IF(ISERROR($V149),"",OFFSET('Smelter Look-up'!$E$4,$V149-4,0))</f>
        <v>CID000197</v>
      </c>
      <c r="G149" s="236" t="str">
        <f ca="1">IF(C149=$X$4,"Enter smelter details", IF(ISERROR($V149),"",OFFSET('Smelter Look-up'!$F$4,$V149-4,0)))</f>
        <v>RMI</v>
      </c>
      <c r="H149" s="237">
        <f ca="1">IF(ISERROR($V149),"",OFFSET('Smelter Look-up'!$G$4,$V149-4,0))</f>
        <v>0</v>
      </c>
      <c r="I149" s="238" t="str">
        <f ca="1">IF(ISERROR($V149),"",OFFSET('Smelter Look-up'!$H$4,$V149-4,0))</f>
        <v>Kunming</v>
      </c>
      <c r="J149" s="238" t="str">
        <f ca="1">IF(ISERROR($V149),"",OFFSET('Smelter Look-up'!$I$4,$V149-4,0))</f>
        <v>Yunnan</v>
      </c>
      <c r="K149" s="240"/>
      <c r="L149" s="240"/>
      <c r="M149" s="240"/>
      <c r="N149" s="240"/>
      <c r="O149" s="240"/>
      <c r="P149" s="239"/>
      <c r="Q149" s="241"/>
      <c r="R149" s="236" t="str">
        <f ca="1">IF(ISERROR($V149),"",OFFSET('Smelter Look-up'!$C$4,$V149-4,0)&amp;"")</f>
        <v>Yunnan Copper Industry Co., Ltd.</v>
      </c>
      <c r="S149" s="250" t="str">
        <f t="shared" ca="1" si="6"/>
        <v>CN</v>
      </c>
      <c r="T149" s="250" t="str">
        <f ca="1">IF(B149="","",IF(ISERROR(MATCH($J149,SorP!$B$1:$B$6230,0)),"",INDIRECT("'SorP'!$A$"&amp;MATCH($J149,SorP!$B$1:$B$6230,0))))</f>
        <v>CN-53</v>
      </c>
      <c r="U149" s="280"/>
      <c r="V149" s="281">
        <f>IF(C149="",NA(),MATCH($B149&amp;$C149,'Smelter Look-up'!$J:$J,0))</f>
        <v>268</v>
      </c>
      <c r="W149" s="282"/>
      <c r="X149" s="282">
        <f t="shared" ca="1" si="7"/>
        <v>0</v>
      </c>
      <c r="Y149" s="282"/>
      <c r="Z149" s="282"/>
      <c r="AB149" s="284" t="str">
        <f t="shared" si="8"/>
        <v>GoldYunnan Copper Industry Co., Ltd.</v>
      </c>
    </row>
    <row r="150" spans="1:28" s="283" customFormat="1" ht="25.5">
      <c r="A150" s="346"/>
      <c r="B150" s="236" t="s">
        <v>1263</v>
      </c>
      <c r="C150" s="242" t="s">
        <v>1471</v>
      </c>
      <c r="D150" s="236"/>
      <c r="E150" s="236" t="str">
        <f ca="1">IF(ISERROR($V150),"",OFFSET('Smelter Look-up'!$D$4,$V150-4,0)&amp;"")</f>
        <v>CHINA</v>
      </c>
      <c r="F150" s="236" t="str">
        <f ca="1">IF(ISERROR($V150),"",OFFSET('Smelter Look-up'!$E$4,$V150-4,0))</f>
        <v>CID002224</v>
      </c>
      <c r="G150" s="236" t="str">
        <f ca="1">IF(C150=$X$4,"Enter smelter details", IF(ISERROR($V150),"",OFFSET('Smelter Look-up'!$F$4,$V150-4,0)))</f>
        <v>RMI</v>
      </c>
      <c r="H150" s="237">
        <f ca="1">IF(ISERROR($V150),"",OFFSET('Smelter Look-up'!$G$4,$V150-4,0))</f>
        <v>0</v>
      </c>
      <c r="I150" s="238" t="str">
        <f ca="1">IF(ISERROR($V150),"",OFFSET('Smelter Look-up'!$H$4,$V150-4,0))</f>
        <v>Sanmenxia</v>
      </c>
      <c r="J150" s="238" t="str">
        <f ca="1">IF(ISERROR($V150),"",OFFSET('Smelter Look-up'!$I$4,$V150-4,0))</f>
        <v>Henan</v>
      </c>
      <c r="K150" s="240"/>
      <c r="L150" s="240"/>
      <c r="M150" s="240"/>
      <c r="N150" s="240"/>
      <c r="O150" s="240"/>
      <c r="P150" s="239"/>
      <c r="Q150" s="241"/>
      <c r="R150" s="236" t="str">
        <f ca="1">IF(ISERROR($V150),"",OFFSET('Smelter Look-up'!$C$4,$V150-4,0)&amp;"")</f>
        <v>Zhongyuan Gold Smelter of Zhongjin Gold Corporation</v>
      </c>
      <c r="S150" s="250" t="str">
        <f t="shared" ca="1" si="6"/>
        <v>CN</v>
      </c>
      <c r="T150" s="250" t="str">
        <f ca="1">IF(B150="","",IF(ISERROR(MATCH($J150,SorP!$B$1:$B$6230,0)),"",INDIRECT("'SorP'!$A$"&amp;MATCH($J150,SorP!$B$1:$B$6230,0))))</f>
        <v>CN-41</v>
      </c>
      <c r="U150" s="280"/>
      <c r="V150" s="281">
        <f>IF(C150="",NA(),MATCH($B150&amp;$C150,'Smelter Look-up'!$J:$J,0))</f>
        <v>277</v>
      </c>
      <c r="W150" s="282"/>
      <c r="X150" s="282">
        <f t="shared" ca="1" si="7"/>
        <v>0</v>
      </c>
      <c r="Y150" s="282"/>
      <c r="Z150" s="282"/>
      <c r="AB150" s="284" t="str">
        <f t="shared" si="8"/>
        <v>GoldZhongyuan Gold Smelter of Zhongjin Gold Corporation</v>
      </c>
    </row>
    <row r="151" spans="1:28" s="283" customFormat="1" ht="20.25">
      <c r="A151" s="346"/>
      <c r="B151" s="236" t="s">
        <v>1264</v>
      </c>
      <c r="C151" s="242" t="s">
        <v>56</v>
      </c>
      <c r="D151" s="236"/>
      <c r="E151" s="236" t="str">
        <f ca="1">IF(ISERROR($V151),"",OFFSET('Smelter Look-up'!$D$4,$V151-4,0)&amp;"")</f>
        <v>UNITED STATES OF AMERICA</v>
      </c>
      <c r="F151" s="236" t="str">
        <f ca="1">IF(ISERROR($V151),"",OFFSET('Smelter Look-up'!$E$4,$V151-4,0))</f>
        <v>CID000292</v>
      </c>
      <c r="G151" s="236" t="str">
        <f ca="1">IF(C151=$X$4,"Enter smelter details", IF(ISERROR($V151),"",OFFSET('Smelter Look-up'!$F$4,$V151-4,0)))</f>
        <v>RMI</v>
      </c>
      <c r="H151" s="237">
        <f ca="1">IF(ISERROR($V151),"",OFFSET('Smelter Look-up'!$G$4,$V151-4,0))</f>
        <v>0</v>
      </c>
      <c r="I151" s="238" t="str">
        <f ca="1">IF(ISERROR($V151),"",OFFSET('Smelter Look-up'!$H$4,$V151-4,0))</f>
        <v>Altoona</v>
      </c>
      <c r="J151" s="238" t="str">
        <f ca="1">IF(ISERROR($V151),"",OFFSET('Smelter Look-up'!$I$4,$V151-4,0))</f>
        <v>Pennsylvania</v>
      </c>
      <c r="K151" s="240"/>
      <c r="L151" s="240"/>
      <c r="M151" s="240"/>
      <c r="N151" s="240"/>
      <c r="O151" s="240"/>
      <c r="P151" s="239"/>
      <c r="Q151" s="241"/>
      <c r="R151" s="236" t="str">
        <f ca="1">IF(ISERROR($V151),"",OFFSET('Smelter Look-up'!$C$4,$V151-4,0)&amp;"")</f>
        <v>Alpha</v>
      </c>
      <c r="S151" s="250" t="str">
        <f t="shared" ca="1" si="6"/>
        <v>US</v>
      </c>
      <c r="T151" s="250" t="str">
        <f ca="1">IF(B151="","",IF(ISERROR(MATCH($J151,SorP!$B$1:$B$6230,0)),"",INDIRECT("'SorP'!$A$"&amp;MATCH($J151,SorP!$B$1:$B$6230,0))))</f>
        <v>US-PA</v>
      </c>
      <c r="U151" s="280"/>
      <c r="V151" s="281">
        <f>IF(C151="",NA(),MATCH($B151&amp;$C151,'Smelter Look-up'!$J:$J,0))</f>
        <v>349</v>
      </c>
      <c r="W151" s="282"/>
      <c r="X151" s="282">
        <f t="shared" ca="1" si="7"/>
        <v>0</v>
      </c>
      <c r="Y151" s="282"/>
      <c r="Z151" s="282"/>
      <c r="AB151" s="284" t="str">
        <f t="shared" si="8"/>
        <v>TinAlpha</v>
      </c>
    </row>
    <row r="152" spans="1:28" s="283" customFormat="1" ht="25.5">
      <c r="A152" s="346"/>
      <c r="B152" s="236" t="s">
        <v>1264</v>
      </c>
      <c r="C152" s="242" t="s">
        <v>3022</v>
      </c>
      <c r="D152" s="236"/>
      <c r="E152" s="236" t="str">
        <f ca="1">IF(ISERROR($V152),"",OFFSET('Smelter Look-up'!$D$4,$V152-4,0)&amp;"")</f>
        <v>CHINA</v>
      </c>
      <c r="F152" s="236" t="str">
        <f ca="1">IF(ISERROR($V152),"",OFFSET('Smelter Look-up'!$E$4,$V152-4,0))</f>
        <v>CID000228</v>
      </c>
      <c r="G152" s="236" t="str">
        <f ca="1">IF(C152=$X$4,"Enter smelter details", IF(ISERROR($V152),"",OFFSET('Smelter Look-up'!$F$4,$V152-4,0)))</f>
        <v>RMI</v>
      </c>
      <c r="H152" s="237">
        <f ca="1">IF(ISERROR($V152),"",OFFSET('Smelter Look-up'!$G$4,$V152-4,0))</f>
        <v>0</v>
      </c>
      <c r="I152" s="238" t="str">
        <f ca="1">IF(ISERROR($V152),"",OFFSET('Smelter Look-up'!$H$4,$V152-4,0))</f>
        <v>Chenzhou</v>
      </c>
      <c r="J152" s="238" t="str">
        <f ca="1">IF(ISERROR($V152),"",OFFSET('Smelter Look-up'!$I$4,$V152-4,0))</f>
        <v>Hunan</v>
      </c>
      <c r="K152" s="240"/>
      <c r="L152" s="240"/>
      <c r="M152" s="240"/>
      <c r="N152" s="240"/>
      <c r="O152" s="240"/>
      <c r="P152" s="239"/>
      <c r="Q152" s="241"/>
      <c r="R152" s="236" t="str">
        <f ca="1">IF(ISERROR($V152),"",OFFSET('Smelter Look-up'!$C$4,$V152-4,0)&amp;"")</f>
        <v>Chenzhou Yunxiang Mining and Metallurgy Co., Ltd.</v>
      </c>
      <c r="S152" s="250" t="str">
        <f t="shared" ca="1" si="6"/>
        <v>CN</v>
      </c>
      <c r="T152" s="250" t="str">
        <f ca="1">IF(B152="","",IF(ISERROR(MATCH($J152,SorP!$B$1:$B$6230,0)),"",INDIRECT("'SorP'!$A$"&amp;MATCH($J152,SorP!$B$1:$B$6230,0))))</f>
        <v>CN-43</v>
      </c>
      <c r="U152" s="280"/>
      <c r="V152" s="281">
        <f>IF(C152="",NA(),MATCH($B152&amp;$C152,'Smelter Look-up'!$J:$J,0))</f>
        <v>358</v>
      </c>
      <c r="W152" s="282"/>
      <c r="X152" s="282">
        <f t="shared" ca="1" si="7"/>
        <v>0</v>
      </c>
      <c r="Y152" s="282"/>
      <c r="Z152" s="282"/>
      <c r="AB152" s="284" t="str">
        <f t="shared" si="8"/>
        <v>TinChenzhou Yunxiang Mining and Metallurgy Co., Ltd.</v>
      </c>
    </row>
    <row r="153" spans="1:28" s="283" customFormat="1" ht="20.25">
      <c r="A153" s="346"/>
      <c r="B153" s="236" t="s">
        <v>1264</v>
      </c>
      <c r="C153" s="242" t="s">
        <v>14314</v>
      </c>
      <c r="D153" s="236"/>
      <c r="E153" s="236" t="str">
        <f ca="1">IF(ISERROR($V153),"",OFFSET('Smelter Look-up'!$D$4,$V153-4,0)&amp;"")</f>
        <v>CHINA</v>
      </c>
      <c r="F153" s="236" t="str">
        <f ca="1">IF(ISERROR($V153),"",OFFSET('Smelter Look-up'!$E$4,$V153-4,0))</f>
        <v>CID003190</v>
      </c>
      <c r="G153" s="236" t="str">
        <f ca="1">IF(C153=$X$4,"Enter smelter details", IF(ISERROR($V153),"",OFFSET('Smelter Look-up'!$F$4,$V153-4,0)))</f>
        <v>RMI</v>
      </c>
      <c r="H153" s="237">
        <f ca="1">IF(ISERROR($V153),"",OFFSET('Smelter Look-up'!$G$4,$V153-4,0))</f>
        <v>0</v>
      </c>
      <c r="I153" s="238" t="str">
        <f ca="1">IF(ISERROR($V153),"",OFFSET('Smelter Look-up'!$H$4,$V153-4,0))</f>
        <v>Chifeng</v>
      </c>
      <c r="J153" s="238" t="str">
        <f ca="1">IF(ISERROR($V153),"",OFFSET('Smelter Look-up'!$I$4,$V153-4,0))</f>
        <v>Nei Mongol</v>
      </c>
      <c r="K153" s="240"/>
      <c r="L153" s="240"/>
      <c r="M153" s="240"/>
      <c r="N153" s="240"/>
      <c r="O153" s="240"/>
      <c r="P153" s="239"/>
      <c r="Q153" s="241"/>
      <c r="R153" s="236" t="str">
        <f ca="1">IF(ISERROR($V153),"",OFFSET('Smelter Look-up'!$C$4,$V153-4,0)&amp;"")</f>
        <v>Chifeng Dajingzi Tin Industry Co., Ltd.</v>
      </c>
      <c r="S153" s="250" t="str">
        <f t="shared" ca="1" si="6"/>
        <v>CN</v>
      </c>
      <c r="T153" s="250" t="str">
        <f ca="1">IF(B153="","",IF(ISERROR(MATCH($J153,SorP!$B$1:$B$6230,0)),"",INDIRECT("'SorP'!$A$"&amp;MATCH($J153,SorP!$B$1:$B$6230,0))))</f>
        <v>CN-15</v>
      </c>
      <c r="U153" s="280"/>
      <c r="V153" s="281">
        <f>IF(C153="",NA(),MATCH($B153&amp;$C153,'Smelter Look-up'!$J:$J,0))</f>
        <v>359</v>
      </c>
      <c r="W153" s="282"/>
      <c r="X153" s="282">
        <f t="shared" ca="1" si="7"/>
        <v>0</v>
      </c>
      <c r="Y153" s="282"/>
      <c r="Z153" s="282"/>
      <c r="AB153" s="284" t="str">
        <f t="shared" si="8"/>
        <v>TinChifeng Dajingzi Tin Industry Co., Ltd.</v>
      </c>
    </row>
    <row r="154" spans="1:28" s="283" customFormat="1" ht="20.25">
      <c r="A154" s="346"/>
      <c r="B154" s="236" t="s">
        <v>1264</v>
      </c>
      <c r="C154" s="242" t="s">
        <v>1474</v>
      </c>
      <c r="D154" s="236"/>
      <c r="E154" s="236" t="str">
        <f ca="1">IF(ISERROR($V154),"",OFFSET('Smelter Look-up'!$D$4,$V154-4,0)&amp;"")</f>
        <v>CHINA</v>
      </c>
      <c r="F154" s="236" t="str">
        <f ca="1">IF(ISERROR($V154),"",OFFSET('Smelter Look-up'!$E$4,$V154-4,0))</f>
        <v>CID001070</v>
      </c>
      <c r="G154" s="236" t="str">
        <f ca="1">IF(C154=$X$4,"Enter smelter details", IF(ISERROR($V154),"",OFFSET('Smelter Look-up'!$F$4,$V154-4,0)))</f>
        <v>RMI</v>
      </c>
      <c r="H154" s="237">
        <f ca="1">IF(ISERROR($V154),"",OFFSET('Smelter Look-up'!$G$4,$V154-4,0))</f>
        <v>0</v>
      </c>
      <c r="I154" s="238" t="str">
        <f ca="1">IF(ISERROR($V154),"",OFFSET('Smelter Look-up'!$H$4,$V154-4,0))</f>
        <v>Laibin</v>
      </c>
      <c r="J154" s="238" t="str">
        <f ca="1">IF(ISERROR($V154),"",OFFSET('Smelter Look-up'!$I$4,$V154-4,0))</f>
        <v>Guangxi</v>
      </c>
      <c r="K154" s="240"/>
      <c r="L154" s="240"/>
      <c r="M154" s="240"/>
      <c r="N154" s="240"/>
      <c r="O154" s="240"/>
      <c r="P154" s="239"/>
      <c r="Q154" s="241"/>
      <c r="R154" s="236" t="str">
        <f ca="1">IF(ISERROR($V154),"",OFFSET('Smelter Look-up'!$C$4,$V154-4,0)&amp;"")</f>
        <v>China Tin Group Co., Ltd.</v>
      </c>
      <c r="S154" s="250" t="str">
        <f t="shared" ca="1" si="6"/>
        <v>CN</v>
      </c>
      <c r="T154" s="250" t="str">
        <f ca="1">IF(B154="","",IF(ISERROR(MATCH($J154,SorP!$B$1:$B$6230,0)),"",INDIRECT("'SorP'!$A$"&amp;MATCH($J154,SorP!$B$1:$B$6230,0))))</f>
        <v>CN-45</v>
      </c>
      <c r="U154" s="280"/>
      <c r="V154" s="281">
        <f>IF(C154="",NA(),MATCH($B154&amp;$C154,'Smelter Look-up'!$J:$J,0))</f>
        <v>362</v>
      </c>
      <c r="W154" s="282"/>
      <c r="X154" s="282">
        <f t="shared" ca="1" si="7"/>
        <v>0</v>
      </c>
      <c r="Y154" s="282"/>
      <c r="Z154" s="282"/>
      <c r="AB154" s="284" t="str">
        <f t="shared" si="8"/>
        <v>TinChina Tin Group Co., Ltd.</v>
      </c>
    </row>
    <row r="155" spans="1:28" s="283" customFormat="1" ht="20.25">
      <c r="A155" s="346"/>
      <c r="B155" s="236" t="s">
        <v>1264</v>
      </c>
      <c r="C155" s="242" t="s">
        <v>2113</v>
      </c>
      <c r="D155" s="236"/>
      <c r="E155" s="236" t="str">
        <f ca="1">IF(ISERROR($V155),"",OFFSET('Smelter Look-up'!$D$4,$V155-4,0)&amp;"")</f>
        <v>INDONESIA</v>
      </c>
      <c r="F155" s="236" t="str">
        <f ca="1">IF(ISERROR($V155),"",OFFSET('Smelter Look-up'!$E$4,$V155-4,0))</f>
        <v>CID002570</v>
      </c>
      <c r="G155" s="236" t="str">
        <f ca="1">IF(C155=$X$4,"Enter smelter details", IF(ISERROR($V155),"",OFFSET('Smelter Look-up'!$F$4,$V155-4,0)))</f>
        <v>RMI</v>
      </c>
      <c r="H155" s="237">
        <f ca="1">IF(ISERROR($V155),"",OFFSET('Smelter Look-up'!$G$4,$V155-4,0))</f>
        <v>0</v>
      </c>
      <c r="I155" s="238" t="str">
        <f ca="1">IF(ISERROR($V155),"",OFFSET('Smelter Look-up'!$H$4,$V155-4,0))</f>
        <v>Sungailiat</v>
      </c>
      <c r="J155" s="238" t="str">
        <f ca="1">IF(ISERROR($V155),"",OFFSET('Smelter Look-up'!$I$4,$V155-4,0))</f>
        <v>Kepulauan Bangka Belitung</v>
      </c>
      <c r="K155" s="240"/>
      <c r="L155" s="240"/>
      <c r="M155" s="240"/>
      <c r="N155" s="240"/>
      <c r="O155" s="240"/>
      <c r="P155" s="239"/>
      <c r="Q155" s="241"/>
      <c r="R155" s="236" t="str">
        <f ca="1">IF(ISERROR($V155),"",OFFSET('Smelter Look-up'!$C$4,$V155-4,0)&amp;"")</f>
        <v>CV Ayi Jaya</v>
      </c>
      <c r="S155" s="250" t="str">
        <f t="shared" ca="1" si="6"/>
        <v>ID</v>
      </c>
      <c r="T155" s="250" t="str">
        <f ca="1">IF(B155="","",IF(ISERROR(MATCH($J155,SorP!$B$1:$B$6230,0)),"",INDIRECT("'SorP'!$A$"&amp;MATCH($J155,SorP!$B$1:$B$6230,0))))</f>
        <v>ID-BB</v>
      </c>
      <c r="U155" s="280"/>
      <c r="V155" s="281">
        <f>IF(C155="",NA(),MATCH($B155&amp;$C155,'Smelter Look-up'!$J:$J,0))</f>
        <v>369</v>
      </c>
      <c r="W155" s="282"/>
      <c r="X155" s="282">
        <f t="shared" ca="1" si="7"/>
        <v>0</v>
      </c>
      <c r="Y155" s="282"/>
      <c r="Z155" s="282"/>
      <c r="AB155" s="284" t="str">
        <f t="shared" si="8"/>
        <v>TinCV Ayi Jaya</v>
      </c>
    </row>
    <row r="156" spans="1:28" s="283" customFormat="1" ht="20.25">
      <c r="A156" s="346"/>
      <c r="B156" s="236" t="s">
        <v>1264</v>
      </c>
      <c r="C156" s="242" t="s">
        <v>2793</v>
      </c>
      <c r="D156" s="236"/>
      <c r="E156" s="236" t="str">
        <f ca="1">IF(ISERROR($V156),"",OFFSET('Smelter Look-up'!$D$4,$V156-4,0)&amp;"")</f>
        <v>INDONESIA</v>
      </c>
      <c r="F156" s="236" t="str">
        <f ca="1">IF(ISERROR($V156),"",OFFSET('Smelter Look-up'!$E$4,$V156-4,0))</f>
        <v>CID002592</v>
      </c>
      <c r="G156" s="236" t="str">
        <f ca="1">IF(C156=$X$4,"Enter smelter details", IF(ISERROR($V156),"",OFFSET('Smelter Look-up'!$F$4,$V156-4,0)))</f>
        <v>RMI</v>
      </c>
      <c r="H156" s="237">
        <f ca="1">IF(ISERROR($V156),"",OFFSET('Smelter Look-up'!$G$4,$V156-4,0))</f>
        <v>0</v>
      </c>
      <c r="I156" s="238" t="str">
        <f ca="1">IF(ISERROR($V156),"",OFFSET('Smelter Look-up'!$H$4,$V156-4,0))</f>
        <v>Pangkal Pinang</v>
      </c>
      <c r="J156" s="238" t="str">
        <f ca="1">IF(ISERROR($V156),"",OFFSET('Smelter Look-up'!$I$4,$V156-4,0))</f>
        <v>Kepulauan Bangka Belitung</v>
      </c>
      <c r="K156" s="240"/>
      <c r="L156" s="240"/>
      <c r="M156" s="240"/>
      <c r="N156" s="240"/>
      <c r="O156" s="240"/>
      <c r="P156" s="239"/>
      <c r="Q156" s="241"/>
      <c r="R156" s="236" t="str">
        <f ca="1">IF(ISERROR($V156),"",OFFSET('Smelter Look-up'!$C$4,$V156-4,0)&amp;"")</f>
        <v>CV Dua Sekawan</v>
      </c>
      <c r="S156" s="250" t="str">
        <f t="shared" ca="1" si="6"/>
        <v>ID</v>
      </c>
      <c r="T156" s="250" t="str">
        <f ca="1">IF(B156="","",IF(ISERROR(MATCH($J156,SorP!$B$1:$B$6230,0)),"",INDIRECT("'SorP'!$A$"&amp;MATCH($J156,SorP!$B$1:$B$6230,0))))</f>
        <v>ID-BB</v>
      </c>
      <c r="U156" s="280"/>
      <c r="V156" s="281">
        <f>IF(C156="",NA(),MATCH($B156&amp;$C156,'Smelter Look-up'!$J:$J,0))</f>
        <v>370</v>
      </c>
      <c r="W156" s="282"/>
      <c r="X156" s="282">
        <f t="shared" ca="1" si="7"/>
        <v>0</v>
      </c>
      <c r="Y156" s="282"/>
      <c r="Z156" s="282"/>
      <c r="AB156" s="284" t="str">
        <f t="shared" si="8"/>
        <v>TinCV Dua Sekawan</v>
      </c>
    </row>
    <row r="157" spans="1:28" s="283" customFormat="1" ht="20.25">
      <c r="A157" s="346"/>
      <c r="B157" s="236" t="s">
        <v>1264</v>
      </c>
      <c r="C157" s="242" t="s">
        <v>1533</v>
      </c>
      <c r="D157" s="236"/>
      <c r="E157" s="236" t="str">
        <f ca="1">IF(ISERROR($V157),"",OFFSET('Smelter Look-up'!$D$4,$V157-4,0)&amp;"")</f>
        <v>INDONESIA</v>
      </c>
      <c r="F157" s="236" t="str">
        <f ca="1">IF(ISERROR($V157),"",OFFSET('Smelter Look-up'!$E$4,$V157-4,0))</f>
        <v>CID000306</v>
      </c>
      <c r="G157" s="236" t="str">
        <f ca="1">IF(C157=$X$4,"Enter smelter details", IF(ISERROR($V157),"",OFFSET('Smelter Look-up'!$F$4,$V157-4,0)))</f>
        <v>RMI</v>
      </c>
      <c r="H157" s="237">
        <f ca="1">IF(ISERROR($V157),"",OFFSET('Smelter Look-up'!$G$4,$V157-4,0))</f>
        <v>0</v>
      </c>
      <c r="I157" s="238" t="str">
        <f ca="1">IF(ISERROR($V157),"",OFFSET('Smelter Look-up'!$H$4,$V157-4,0))</f>
        <v>Sungailiat</v>
      </c>
      <c r="J157" s="238" t="str">
        <f ca="1">IF(ISERROR($V157),"",OFFSET('Smelter Look-up'!$I$4,$V157-4,0))</f>
        <v>Kepulauan Bangka Belitung</v>
      </c>
      <c r="K157" s="240"/>
      <c r="L157" s="240"/>
      <c r="M157" s="240"/>
      <c r="N157" s="240"/>
      <c r="O157" s="240"/>
      <c r="P157" s="239"/>
      <c r="Q157" s="241"/>
      <c r="R157" s="236" t="str">
        <f ca="1">IF(ISERROR($V157),"",OFFSET('Smelter Look-up'!$C$4,$V157-4,0)&amp;"")</f>
        <v>CV Gita Pesona</v>
      </c>
      <c r="S157" s="250" t="str">
        <f t="shared" ca="1" si="6"/>
        <v>ID</v>
      </c>
      <c r="T157" s="250" t="str">
        <f ca="1">IF(B157="","",IF(ISERROR(MATCH($J157,SorP!$B$1:$B$6230,0)),"",INDIRECT("'SorP'!$A$"&amp;MATCH($J157,SorP!$B$1:$B$6230,0))))</f>
        <v>ID-BB</v>
      </c>
      <c r="U157" s="280"/>
      <c r="V157" s="281">
        <f>IF(C157="",NA(),MATCH($B157&amp;$C157,'Smelter Look-up'!$J:$J,0))</f>
        <v>371</v>
      </c>
      <c r="W157" s="282"/>
      <c r="X157" s="282">
        <f t="shared" ca="1" si="7"/>
        <v>0</v>
      </c>
      <c r="Y157" s="282"/>
      <c r="Z157" s="282"/>
      <c r="AB157" s="284" t="str">
        <f t="shared" si="8"/>
        <v>TinCV Gita Pesona</v>
      </c>
    </row>
    <row r="158" spans="1:28" s="283" customFormat="1" ht="20.25">
      <c r="A158" s="346"/>
      <c r="B158" s="236" t="s">
        <v>1264</v>
      </c>
      <c r="C158" s="242" t="s">
        <v>2765</v>
      </c>
      <c r="D158" s="236"/>
      <c r="E158" s="236" t="str">
        <f ca="1">IF(ISERROR($V158),"",OFFSET('Smelter Look-up'!$D$4,$V158-4,0)&amp;"")</f>
        <v>INDONESIA</v>
      </c>
      <c r="F158" s="236" t="str">
        <f ca="1">IF(ISERROR($V158),"",OFFSET('Smelter Look-up'!$E$4,$V158-4,0))</f>
        <v>CID002593</v>
      </c>
      <c r="G158" s="236" t="str">
        <f ca="1">IF(C158=$X$4,"Enter smelter details", IF(ISERROR($V158),"",OFFSET('Smelter Look-up'!$F$4,$V158-4,0)))</f>
        <v>RMI</v>
      </c>
      <c r="H158" s="237">
        <f ca="1">IF(ISERROR($V158),"",OFFSET('Smelter Look-up'!$G$4,$V158-4,0))</f>
        <v>0</v>
      </c>
      <c r="I158" s="238" t="str">
        <f ca="1">IF(ISERROR($V158),"",OFFSET('Smelter Look-up'!$H$4,$V158-4,0))</f>
        <v>Pangkal Pinang</v>
      </c>
      <c r="J158" s="238" t="str">
        <f ca="1">IF(ISERROR($V158),"",OFFSET('Smelter Look-up'!$I$4,$V158-4,0))</f>
        <v>Kepulauan Bangka Belitung</v>
      </c>
      <c r="K158" s="240"/>
      <c r="L158" s="240"/>
      <c r="M158" s="240"/>
      <c r="N158" s="240"/>
      <c r="O158" s="240"/>
      <c r="P158" s="239"/>
      <c r="Q158" s="241"/>
      <c r="R158" s="236" t="str">
        <f ca="1">IF(ISERROR($V158),"",OFFSET('Smelter Look-up'!$C$4,$V158-4,0)&amp;"")</f>
        <v>CV Tiga Sekawan</v>
      </c>
      <c r="S158" s="250" t="str">
        <f t="shared" ca="1" si="6"/>
        <v>ID</v>
      </c>
      <c r="T158" s="250" t="str">
        <f ca="1">IF(B158="","",IF(ISERROR(MATCH($J158,SorP!$B$1:$B$6230,0)),"",INDIRECT("'SorP'!$A$"&amp;MATCH($J158,SorP!$B$1:$B$6230,0))))</f>
        <v>ID-BB</v>
      </c>
      <c r="U158" s="280"/>
      <c r="V158" s="281">
        <f>IF(C158="",NA(),MATCH($B158&amp;$C158,'Smelter Look-up'!$J:$J,0))</f>
        <v>374</v>
      </c>
      <c r="W158" s="282"/>
      <c r="X158" s="282">
        <f t="shared" ca="1" si="7"/>
        <v>0</v>
      </c>
      <c r="Y158" s="282"/>
      <c r="Z158" s="282"/>
      <c r="AB158" s="284" t="str">
        <f t="shared" si="8"/>
        <v>TinCV Tiga Sekawan</v>
      </c>
    </row>
    <row r="159" spans="1:28" s="283" customFormat="1" ht="20.25">
      <c r="A159" s="346"/>
      <c r="B159" s="236" t="s">
        <v>1264</v>
      </c>
      <c r="C159" s="242" t="s">
        <v>968</v>
      </c>
      <c r="D159" s="236"/>
      <c r="E159" s="236" t="str">
        <f ca="1">IF(ISERROR($V159),"",OFFSET('Smelter Look-up'!$D$4,$V159-4,0)&amp;"")</f>
        <v>INDONESIA</v>
      </c>
      <c r="F159" s="236" t="str">
        <f ca="1">IF(ISERROR($V159),"",OFFSET('Smelter Look-up'!$E$4,$V159-4,0))</f>
        <v>CID000315</v>
      </c>
      <c r="G159" s="236" t="str">
        <f ca="1">IF(C159=$X$4,"Enter smelter details", IF(ISERROR($V159),"",OFFSET('Smelter Look-up'!$F$4,$V159-4,0)))</f>
        <v>RMI</v>
      </c>
      <c r="H159" s="237">
        <f ca="1">IF(ISERROR($V159),"",OFFSET('Smelter Look-up'!$G$4,$V159-4,0))</f>
        <v>0</v>
      </c>
      <c r="I159" s="238" t="str">
        <f ca="1">IF(ISERROR($V159),"",OFFSET('Smelter Look-up'!$H$4,$V159-4,0))</f>
        <v>Pangkal Pinang</v>
      </c>
      <c r="J159" s="238" t="str">
        <f ca="1">IF(ISERROR($V159),"",OFFSET('Smelter Look-up'!$I$4,$V159-4,0))</f>
        <v>Kepulauan Bangka Belitung</v>
      </c>
      <c r="K159" s="240"/>
      <c r="L159" s="240"/>
      <c r="M159" s="240"/>
      <c r="N159" s="240"/>
      <c r="O159" s="240"/>
      <c r="P159" s="239"/>
      <c r="Q159" s="241"/>
      <c r="R159" s="236" t="str">
        <f ca="1">IF(ISERROR($V159),"",OFFSET('Smelter Look-up'!$C$4,$V159-4,0)&amp;"")</f>
        <v>CV United Smelting</v>
      </c>
      <c r="S159" s="250" t="str">
        <f t="shared" ca="1" si="6"/>
        <v>ID</v>
      </c>
      <c r="T159" s="250" t="str">
        <f ca="1">IF(B159="","",IF(ISERROR(MATCH($J159,SorP!$B$1:$B$6230,0)),"",INDIRECT("'SorP'!$A$"&amp;MATCH($J159,SorP!$B$1:$B$6230,0))))</f>
        <v>ID-BB</v>
      </c>
      <c r="U159" s="280"/>
      <c r="V159" s="281">
        <f>IF(C159="",NA(),MATCH($B159&amp;$C159,'Smelter Look-up'!$J:$J,0))</f>
        <v>375</v>
      </c>
      <c r="W159" s="282"/>
      <c r="X159" s="282">
        <f t="shared" ca="1" si="7"/>
        <v>0</v>
      </c>
      <c r="Y159" s="282"/>
      <c r="Z159" s="282"/>
      <c r="AB159" s="284" t="str">
        <f t="shared" si="8"/>
        <v>TinCV United Smelting</v>
      </c>
    </row>
    <row r="160" spans="1:28" s="283" customFormat="1" ht="20.25">
      <c r="A160" s="346"/>
      <c r="B160" s="236" t="s">
        <v>1264</v>
      </c>
      <c r="C160" s="242" t="s">
        <v>1559</v>
      </c>
      <c r="D160" s="236"/>
      <c r="E160" s="236" t="str">
        <f ca="1">IF(ISERROR($V160),"",OFFSET('Smelter Look-up'!$D$4,$V160-4,0)&amp;"")</f>
        <v>INDONESIA</v>
      </c>
      <c r="F160" s="236" t="str">
        <f ca="1">IF(ISERROR($V160),"",OFFSET('Smelter Look-up'!$E$4,$V160-4,0))</f>
        <v>CID002455</v>
      </c>
      <c r="G160" s="236" t="str">
        <f ca="1">IF(C160=$X$4,"Enter smelter details", IF(ISERROR($V160),"",OFFSET('Smelter Look-up'!$F$4,$V160-4,0)))</f>
        <v>RMI</v>
      </c>
      <c r="H160" s="237">
        <f ca="1">IF(ISERROR($V160),"",OFFSET('Smelter Look-up'!$G$4,$V160-4,0))</f>
        <v>0</v>
      </c>
      <c r="I160" s="238" t="str">
        <f ca="1">IF(ISERROR($V160),"",OFFSET('Smelter Look-up'!$H$4,$V160-4,0))</f>
        <v>Pangkal Pinang</v>
      </c>
      <c r="J160" s="238" t="str">
        <f ca="1">IF(ISERROR($V160),"",OFFSET('Smelter Look-up'!$I$4,$V160-4,0))</f>
        <v>Kepulauan Bangka Belitung</v>
      </c>
      <c r="K160" s="240"/>
      <c r="L160" s="240"/>
      <c r="M160" s="240"/>
      <c r="N160" s="240"/>
      <c r="O160" s="240"/>
      <c r="P160" s="239"/>
      <c r="Q160" s="241"/>
      <c r="R160" s="236" t="str">
        <f ca="1">IF(ISERROR($V160),"",OFFSET('Smelter Look-up'!$C$4,$V160-4,0)&amp;"")</f>
        <v>CV Venus Inti Perkasa</v>
      </c>
      <c r="S160" s="250" t="str">
        <f t="shared" ca="1" si="6"/>
        <v>ID</v>
      </c>
      <c r="T160" s="250" t="str">
        <f ca="1">IF(B160="","",IF(ISERROR(MATCH($J160,SorP!$B$1:$B$6230,0)),"",INDIRECT("'SorP'!$A$"&amp;MATCH($J160,SorP!$B$1:$B$6230,0))))</f>
        <v>ID-BB</v>
      </c>
      <c r="U160" s="280"/>
      <c r="V160" s="281">
        <f>IF(C160="",NA(),MATCH($B160&amp;$C160,'Smelter Look-up'!$J:$J,0))</f>
        <v>376</v>
      </c>
      <c r="W160" s="282"/>
      <c r="X160" s="282">
        <f t="shared" ca="1" si="7"/>
        <v>0</v>
      </c>
      <c r="Y160" s="282"/>
      <c r="Z160" s="282"/>
      <c r="AB160" s="284" t="str">
        <f t="shared" si="8"/>
        <v>TinCV Venus Inti Perkasa</v>
      </c>
    </row>
    <row r="161" spans="1:28" s="283" customFormat="1" ht="20.25">
      <c r="A161" s="346"/>
      <c r="B161" s="236" t="s">
        <v>1264</v>
      </c>
      <c r="C161" s="242" t="s">
        <v>1034</v>
      </c>
      <c r="D161" s="236"/>
      <c r="E161" s="236" t="str">
        <f ca="1">IF(ISERROR($V161),"",OFFSET('Smelter Look-up'!$D$4,$V161-4,0)&amp;"")</f>
        <v>JAPAN</v>
      </c>
      <c r="F161" s="236" t="str">
        <f ca="1">IF(ISERROR($V161),"",OFFSET('Smelter Look-up'!$E$4,$V161-4,0))</f>
        <v>CID000402</v>
      </c>
      <c r="G161" s="236" t="str">
        <f ca="1">IF(C161=$X$4,"Enter smelter details", IF(ISERROR($V161),"",OFFSET('Smelter Look-up'!$F$4,$V161-4,0)))</f>
        <v>RMI</v>
      </c>
      <c r="H161" s="237">
        <f ca="1">IF(ISERROR($V161),"",OFFSET('Smelter Look-up'!$G$4,$V161-4,0))</f>
        <v>0</v>
      </c>
      <c r="I161" s="238" t="str">
        <f ca="1">IF(ISERROR($V161),"",OFFSET('Smelter Look-up'!$H$4,$V161-4,0))</f>
        <v>Kosaka</v>
      </c>
      <c r="J161" s="238" t="str">
        <f ca="1">IF(ISERROR($V161),"",OFFSET('Smelter Look-up'!$I$4,$V161-4,0))</f>
        <v>Akita</v>
      </c>
      <c r="K161" s="240"/>
      <c r="L161" s="240"/>
      <c r="M161" s="240"/>
      <c r="N161" s="240"/>
      <c r="O161" s="240"/>
      <c r="P161" s="239"/>
      <c r="Q161" s="241"/>
      <c r="R161" s="236" t="str">
        <f ca="1">IF(ISERROR($V161),"",OFFSET('Smelter Look-up'!$C$4,$V161-4,0)&amp;"")</f>
        <v>Dowa</v>
      </c>
      <c r="S161" s="250" t="str">
        <f t="shared" ca="1" si="6"/>
        <v>JP</v>
      </c>
      <c r="T161" s="250" t="str">
        <f ca="1">IF(B161="","",IF(ISERROR(MATCH($J161,SorP!$B$1:$B$6230,0)),"",INDIRECT("'SorP'!$A$"&amp;MATCH($J161,SorP!$B$1:$B$6230,0))))</f>
        <v>JP-05</v>
      </c>
      <c r="U161" s="280"/>
      <c r="V161" s="281">
        <f>IF(C161="",NA(),MATCH($B161&amp;$C161,'Smelter Look-up'!$J:$J,0))</f>
        <v>377</v>
      </c>
      <c r="W161" s="282"/>
      <c r="X161" s="282">
        <f t="shared" ca="1" si="7"/>
        <v>0</v>
      </c>
      <c r="Y161" s="282"/>
      <c r="Z161" s="282"/>
      <c r="AB161" s="284" t="str">
        <f t="shared" si="8"/>
        <v>TinDowa</v>
      </c>
    </row>
    <row r="162" spans="1:28" s="283" customFormat="1" ht="20.25">
      <c r="A162" s="346"/>
      <c r="B162" s="236" t="s">
        <v>1264</v>
      </c>
      <c r="C162" s="242" t="s">
        <v>938</v>
      </c>
      <c r="D162" s="236"/>
      <c r="E162" s="236" t="str">
        <f ca="1">IF(ISERROR($V162),"",OFFSET('Smelter Look-up'!$D$4,$V162-4,0)&amp;"")</f>
        <v>POLAND</v>
      </c>
      <c r="F162" s="236" t="str">
        <f ca="1">IF(ISERROR($V162),"",OFFSET('Smelter Look-up'!$E$4,$V162-4,0))</f>
        <v>CID000468</v>
      </c>
      <c r="G162" s="236" t="str">
        <f ca="1">IF(C162=$X$4,"Enter smelter details", IF(ISERROR($V162),"",OFFSET('Smelter Look-up'!$F$4,$V162-4,0)))</f>
        <v>RMI</v>
      </c>
      <c r="H162" s="237">
        <f ca="1">IF(ISERROR($V162),"",OFFSET('Smelter Look-up'!$G$4,$V162-4,0))</f>
        <v>0</v>
      </c>
      <c r="I162" s="238" t="str">
        <f ca="1">IF(ISERROR($V162),"",OFFSET('Smelter Look-up'!$H$4,$V162-4,0))</f>
        <v>Chmielów</v>
      </c>
      <c r="J162" s="238" t="str">
        <f ca="1">IF(ISERROR($V162),"",OFFSET('Smelter Look-up'!$I$4,$V162-4,0))</f>
        <v>Podkarpackie</v>
      </c>
      <c r="K162" s="240"/>
      <c r="L162" s="240"/>
      <c r="M162" s="240"/>
      <c r="N162" s="240"/>
      <c r="O162" s="240"/>
      <c r="P162" s="239"/>
      <c r="Q162" s="241"/>
      <c r="R162" s="236" t="str">
        <f ca="1">IF(ISERROR($V162),"",OFFSET('Smelter Look-up'!$C$4,$V162-4,0)&amp;"")</f>
        <v>Fenix Metals</v>
      </c>
      <c r="S162" s="250" t="str">
        <f t="shared" ca="1" si="6"/>
        <v>PL</v>
      </c>
      <c r="T162" s="250" t="str">
        <f ca="1">IF(B162="","",IF(ISERROR(MATCH($J162,SorP!$B$1:$B$6230,0)),"",INDIRECT("'SorP'!$A$"&amp;MATCH($J162,SorP!$B$1:$B$6230,0))))</f>
        <v>PL-PK</v>
      </c>
      <c r="U162" s="280"/>
      <c r="V162" s="281">
        <f>IF(C162="",NA(),MATCH($B162&amp;$C162,'Smelter Look-up'!$J:$J,0))</f>
        <v>386</v>
      </c>
      <c r="W162" s="282"/>
      <c r="X162" s="282">
        <f t="shared" ca="1" si="7"/>
        <v>0</v>
      </c>
      <c r="Y162" s="282"/>
      <c r="Z162" s="282"/>
      <c r="AB162" s="284" t="str">
        <f t="shared" si="8"/>
        <v>TinFenix Metals</v>
      </c>
    </row>
    <row r="163" spans="1:28" s="283" customFormat="1" ht="20.25">
      <c r="A163" s="346"/>
      <c r="B163" s="236" t="s">
        <v>1264</v>
      </c>
      <c r="C163" s="242" t="s">
        <v>3024</v>
      </c>
      <c r="D163" s="236"/>
      <c r="E163" s="236" t="str">
        <f ca="1">IF(ISERROR($V163),"",OFFSET('Smelter Look-up'!$D$4,$V163-4,0)&amp;"")</f>
        <v>CHINA</v>
      </c>
      <c r="F163" s="236" t="str">
        <f ca="1">IF(ISERROR($V163),"",OFFSET('Smelter Look-up'!$E$4,$V163-4,0))</f>
        <v>CID002848</v>
      </c>
      <c r="G163" s="236" t="str">
        <f ca="1">IF(C163=$X$4,"Enter smelter details", IF(ISERROR($V163),"",OFFSET('Smelter Look-up'!$F$4,$V163-4,0)))</f>
        <v>RMI</v>
      </c>
      <c r="H163" s="237">
        <f ca="1">IF(ISERROR($V163),"",OFFSET('Smelter Look-up'!$G$4,$V163-4,0))</f>
        <v>0</v>
      </c>
      <c r="I163" s="238" t="str">
        <f ca="1">IF(ISERROR($V163),"",OFFSET('Smelter Look-up'!$H$4,$V163-4,0))</f>
        <v>Gejiu</v>
      </c>
      <c r="J163" s="238" t="str">
        <f ca="1">IF(ISERROR($V163),"",OFFSET('Smelter Look-up'!$I$4,$V163-4,0))</f>
        <v>Yunnan</v>
      </c>
      <c r="K163" s="240"/>
      <c r="L163" s="240"/>
      <c r="M163" s="240"/>
      <c r="N163" s="240"/>
      <c r="O163" s="240"/>
      <c r="P163" s="239"/>
      <c r="Q163" s="241"/>
      <c r="R163" s="236" t="str">
        <f ca="1">IF(ISERROR($V163),"",OFFSET('Smelter Look-up'!$C$4,$V163-4,0)&amp;"")</f>
        <v>Gejiu Fengming Metallurgy Chemical Plant</v>
      </c>
      <c r="S163" s="250" t="str">
        <f t="shared" ca="1" si="6"/>
        <v>CN</v>
      </c>
      <c r="T163" s="250" t="str">
        <f ca="1">IF(B163="","",IF(ISERROR(MATCH($J163,SorP!$B$1:$B$6230,0)),"",INDIRECT("'SorP'!$A$"&amp;MATCH($J163,SorP!$B$1:$B$6230,0))))</f>
        <v>CN-53</v>
      </c>
      <c r="U163" s="280"/>
      <c r="V163" s="281">
        <f>IF(C163="",NA(),MATCH($B163&amp;$C163,'Smelter Look-up'!$J:$J,0))</f>
        <v>389</v>
      </c>
      <c r="W163" s="282"/>
      <c r="X163" s="282">
        <f t="shared" ca="1" si="7"/>
        <v>0</v>
      </c>
      <c r="Y163" s="282"/>
      <c r="Z163" s="282"/>
      <c r="AB163" s="284" t="str">
        <f t="shared" si="8"/>
        <v>TinGejiu Fengming Metallurgy Chemical Plant</v>
      </c>
    </row>
    <row r="164" spans="1:28" s="283" customFormat="1" ht="20.25">
      <c r="A164" s="346"/>
      <c r="B164" s="236" t="s">
        <v>1264</v>
      </c>
      <c r="C164" s="242" t="s">
        <v>3025</v>
      </c>
      <c r="D164" s="236"/>
      <c r="E164" s="236" t="str">
        <f ca="1">IF(ISERROR($V164),"",OFFSET('Smelter Look-up'!$D$4,$V164-4,0)&amp;"")</f>
        <v>CHINA</v>
      </c>
      <c r="F164" s="236" t="str">
        <f ca="1">IF(ISERROR($V164),"",OFFSET('Smelter Look-up'!$E$4,$V164-4,0))</f>
        <v>CID002859</v>
      </c>
      <c r="G164" s="236" t="str">
        <f ca="1">IF(C164=$X$4,"Enter smelter details", IF(ISERROR($V164),"",OFFSET('Smelter Look-up'!$F$4,$V164-4,0)))</f>
        <v>RMI</v>
      </c>
      <c r="H164" s="237">
        <f ca="1">IF(ISERROR($V164),"",OFFSET('Smelter Look-up'!$G$4,$V164-4,0))</f>
        <v>0</v>
      </c>
      <c r="I164" s="238" t="str">
        <f ca="1">IF(ISERROR($V164),"",OFFSET('Smelter Look-up'!$H$4,$V164-4,0))</f>
        <v>Jijie</v>
      </c>
      <c r="J164" s="238" t="str">
        <f ca="1">IF(ISERROR($V164),"",OFFSET('Smelter Look-up'!$I$4,$V164-4,0))</f>
        <v>Yunnan</v>
      </c>
      <c r="K164" s="240"/>
      <c r="L164" s="240"/>
      <c r="M164" s="240"/>
      <c r="N164" s="240"/>
      <c r="O164" s="240"/>
      <c r="P164" s="239"/>
      <c r="Q164" s="241"/>
      <c r="R164" s="236" t="str">
        <f ca="1">IF(ISERROR($V164),"",OFFSET('Smelter Look-up'!$C$4,$V164-4,0)&amp;"")</f>
        <v>Gejiu Jinye Mineral Company</v>
      </c>
      <c r="S164" s="250" t="str">
        <f t="shared" ca="1" si="6"/>
        <v>CN</v>
      </c>
      <c r="T164" s="250" t="str">
        <f ca="1">IF(B164="","",IF(ISERROR(MATCH($J164,SorP!$B$1:$B$6230,0)),"",INDIRECT("'SorP'!$A$"&amp;MATCH($J164,SorP!$B$1:$B$6230,0))))</f>
        <v>CN-53</v>
      </c>
      <c r="U164" s="280"/>
      <c r="V164" s="281">
        <f>IF(C164="",NA(),MATCH($B164&amp;$C164,'Smelter Look-up'!$J:$J,0))</f>
        <v>390</v>
      </c>
      <c r="W164" s="282"/>
      <c r="X164" s="282">
        <f t="shared" ca="1" si="7"/>
        <v>0</v>
      </c>
      <c r="Y164" s="282"/>
      <c r="Z164" s="282"/>
      <c r="AB164" s="284" t="str">
        <f t="shared" si="8"/>
        <v>TinGejiu Jinye Mineral Company</v>
      </c>
    </row>
    <row r="165" spans="1:28" s="283" customFormat="1" ht="20.25">
      <c r="A165" s="346"/>
      <c r="B165" s="236" t="s">
        <v>1264</v>
      </c>
      <c r="C165" s="242" t="s">
        <v>1595</v>
      </c>
      <c r="D165" s="236"/>
      <c r="E165" s="236" t="str">
        <f ca="1">IF(ISERROR($V165),"",OFFSET('Smelter Look-up'!$D$4,$V165-4,0)&amp;"")</f>
        <v>CHINA</v>
      </c>
      <c r="F165" s="236" t="str">
        <f ca="1">IF(ISERROR($V165),"",OFFSET('Smelter Look-up'!$E$4,$V165-4,0))</f>
        <v>CID000942</v>
      </c>
      <c r="G165" s="236" t="str">
        <f ca="1">IF(C165=$X$4,"Enter smelter details", IF(ISERROR($V165),"",OFFSET('Smelter Look-up'!$F$4,$V165-4,0)))</f>
        <v>RMI</v>
      </c>
      <c r="H165" s="237">
        <f ca="1">IF(ISERROR($V165),"",OFFSET('Smelter Look-up'!$G$4,$V165-4,0))</f>
        <v>0</v>
      </c>
      <c r="I165" s="238" t="str">
        <f ca="1">IF(ISERROR($V165),"",OFFSET('Smelter Look-up'!$H$4,$V165-4,0))</f>
        <v>Gejiu</v>
      </c>
      <c r="J165" s="238" t="str">
        <f ca="1">IF(ISERROR($V165),"",OFFSET('Smelter Look-up'!$I$4,$V165-4,0))</f>
        <v>Yunnan</v>
      </c>
      <c r="K165" s="240"/>
      <c r="L165" s="240"/>
      <c r="M165" s="240"/>
      <c r="N165" s="240"/>
      <c r="O165" s="240"/>
      <c r="P165" s="239"/>
      <c r="Q165" s="241"/>
      <c r="R165" s="236" t="str">
        <f ca="1">IF(ISERROR($V165),"",OFFSET('Smelter Look-up'!$C$4,$V165-4,0)&amp;"")</f>
        <v>Gejiu Kai Meng Industry and Trade LLC</v>
      </c>
      <c r="S165" s="250" t="str">
        <f t="shared" ca="1" si="6"/>
        <v>CN</v>
      </c>
      <c r="T165" s="250" t="str">
        <f ca="1">IF(B165="","",IF(ISERROR(MATCH($J165,SorP!$B$1:$B$6230,0)),"",INDIRECT("'SorP'!$A$"&amp;MATCH($J165,SorP!$B$1:$B$6230,0))))</f>
        <v>CN-53</v>
      </c>
      <c r="U165" s="280"/>
      <c r="V165" s="281">
        <f>IF(C165="",NA(),MATCH($B165&amp;$C165,'Smelter Look-up'!$J:$J,0))</f>
        <v>391</v>
      </c>
      <c r="W165" s="282"/>
      <c r="X165" s="282">
        <f t="shared" ca="1" si="7"/>
        <v>0</v>
      </c>
      <c r="Y165" s="282"/>
      <c r="Z165" s="282"/>
      <c r="AB165" s="284" t="str">
        <f t="shared" si="8"/>
        <v>TinGejiu Kai Meng Industry and Trade LLC</v>
      </c>
    </row>
    <row r="166" spans="1:28" s="283" customFormat="1" ht="20.25">
      <c r="A166" s="346"/>
      <c r="B166" s="236" t="s">
        <v>1264</v>
      </c>
      <c r="C166" s="242" t="s">
        <v>2606</v>
      </c>
      <c r="D166" s="236"/>
      <c r="E166" s="236" t="str">
        <f ca="1">IF(ISERROR($V166),"",OFFSET('Smelter Look-up'!$D$4,$V166-4,0)&amp;"")</f>
        <v>CHINA</v>
      </c>
      <c r="F166" s="236" t="str">
        <f ca="1">IF(ISERROR($V166),"",OFFSET('Smelter Look-up'!$E$4,$V166-4,0))</f>
        <v>CID000538</v>
      </c>
      <c r="G166" s="236" t="str">
        <f ca="1">IF(C166=$X$4,"Enter smelter details", IF(ISERROR($V166),"",OFFSET('Smelter Look-up'!$F$4,$V166-4,0)))</f>
        <v>RMI</v>
      </c>
      <c r="H166" s="237">
        <f ca="1">IF(ISERROR($V166),"",OFFSET('Smelter Look-up'!$G$4,$V166-4,0))</f>
        <v>0</v>
      </c>
      <c r="I166" s="238" t="str">
        <f ca="1">IF(ISERROR($V166),"",OFFSET('Smelter Look-up'!$H$4,$V166-4,0))</f>
        <v>Gejiu</v>
      </c>
      <c r="J166" s="238" t="str">
        <f ca="1">IF(ISERROR($V166),"",OFFSET('Smelter Look-up'!$I$4,$V166-4,0))</f>
        <v>Yunnan</v>
      </c>
      <c r="K166" s="240"/>
      <c r="L166" s="240"/>
      <c r="M166" s="240"/>
      <c r="N166" s="240"/>
      <c r="O166" s="240"/>
      <c r="P166" s="239"/>
      <c r="Q166" s="241"/>
      <c r="R166" s="236" t="str">
        <f ca="1">IF(ISERROR($V166),"",OFFSET('Smelter Look-up'!$C$4,$V166-4,0)&amp;"")</f>
        <v>Gejiu Non-Ferrous Metal Processing Co., Ltd.</v>
      </c>
      <c r="S166" s="250" t="str">
        <f t="shared" ca="1" si="6"/>
        <v>CN</v>
      </c>
      <c r="T166" s="250" t="str">
        <f ca="1">IF(B166="","",IF(ISERROR(MATCH($J166,SorP!$B$1:$B$6230,0)),"",INDIRECT("'SorP'!$A$"&amp;MATCH($J166,SorP!$B$1:$B$6230,0))))</f>
        <v>CN-53</v>
      </c>
      <c r="U166" s="280"/>
      <c r="V166" s="281">
        <f>IF(C166="",NA(),MATCH($B166&amp;$C166,'Smelter Look-up'!$J:$J,0))</f>
        <v>392</v>
      </c>
      <c r="W166" s="282"/>
      <c r="X166" s="282">
        <f t="shared" ca="1" si="7"/>
        <v>0</v>
      </c>
      <c r="Y166" s="282"/>
      <c r="Z166" s="282"/>
      <c r="AB166" s="284" t="str">
        <f t="shared" si="8"/>
        <v>TinGejiu Non-Ferrous Metal Processing Co., Ltd.</v>
      </c>
    </row>
    <row r="167" spans="1:28" s="283" customFormat="1" ht="20.25">
      <c r="A167" s="346"/>
      <c r="B167" s="236" t="s">
        <v>1264</v>
      </c>
      <c r="C167" s="242" t="s">
        <v>2106</v>
      </c>
      <c r="D167" s="236"/>
      <c r="E167" s="236" t="str">
        <f ca="1">IF(ISERROR($V167),"",OFFSET('Smelter Look-up'!$D$4,$V167-4,0)&amp;"")</f>
        <v>CHINA</v>
      </c>
      <c r="F167" s="236" t="str">
        <f ca="1">IF(ISERROR($V167),"",OFFSET('Smelter Look-up'!$E$4,$V167-4,0))</f>
        <v>CID001908</v>
      </c>
      <c r="G167" s="236" t="str">
        <f ca="1">IF(C167=$X$4,"Enter smelter details", IF(ISERROR($V167),"",OFFSET('Smelter Look-up'!$F$4,$V167-4,0)))</f>
        <v>RMI</v>
      </c>
      <c r="H167" s="237">
        <f ca="1">IF(ISERROR($V167),"",OFFSET('Smelter Look-up'!$G$4,$V167-4,0))</f>
        <v>0</v>
      </c>
      <c r="I167" s="238" t="str">
        <f ca="1">IF(ISERROR($V167),"",OFFSET('Smelter Look-up'!$H$4,$V167-4,0))</f>
        <v>Gejiu</v>
      </c>
      <c r="J167" s="238" t="str">
        <f ca="1">IF(ISERROR($V167),"",OFFSET('Smelter Look-up'!$I$4,$V167-4,0))</f>
        <v>Yunnan</v>
      </c>
      <c r="K167" s="240"/>
      <c r="L167" s="240"/>
      <c r="M167" s="240"/>
      <c r="N167" s="240"/>
      <c r="O167" s="240"/>
      <c r="P167" s="239"/>
      <c r="Q167" s="241"/>
      <c r="R167" s="236" t="str">
        <f ca="1">IF(ISERROR($V167),"",OFFSET('Smelter Look-up'!$C$4,$V167-4,0)&amp;"")</f>
        <v>Gejiu Yunxin Nonferrous Electrolysis Co., Ltd.</v>
      </c>
      <c r="S167" s="250" t="str">
        <f t="shared" ca="1" si="6"/>
        <v>CN</v>
      </c>
      <c r="T167" s="250" t="str">
        <f ca="1">IF(B167="","",IF(ISERROR(MATCH($J167,SorP!$B$1:$B$6230,0)),"",INDIRECT("'SorP'!$A$"&amp;MATCH($J167,SorP!$B$1:$B$6230,0))))</f>
        <v>CN-53</v>
      </c>
      <c r="U167" s="280"/>
      <c r="V167" s="281">
        <f>IF(C167="",NA(),MATCH($B167&amp;$C167,'Smelter Look-up'!$J:$J,0))</f>
        <v>393</v>
      </c>
      <c r="W167" s="282"/>
      <c r="X167" s="282">
        <f t="shared" ca="1" si="7"/>
        <v>0</v>
      </c>
      <c r="Y167" s="282"/>
      <c r="Z167" s="282"/>
      <c r="AB167" s="284" t="str">
        <f t="shared" si="8"/>
        <v>TinGejiu Yunxin Nonferrous Electrolysis Co., Ltd.</v>
      </c>
    </row>
    <row r="168" spans="1:28" s="283" customFormat="1" ht="20.25">
      <c r="A168" s="346"/>
      <c r="B168" s="236" t="s">
        <v>1264</v>
      </c>
      <c r="C168" s="242" t="s">
        <v>3288</v>
      </c>
      <c r="D168" s="236"/>
      <c r="E168" s="236" t="str">
        <f ca="1">IF(ISERROR($V168),"",OFFSET('Smelter Look-up'!$D$4,$V168-4,0)&amp;"")</f>
        <v>CHINA</v>
      </c>
      <c r="F168" s="236" t="str">
        <f ca="1">IF(ISERROR($V168),"",OFFSET('Smelter Look-up'!$E$4,$V168-4,0))</f>
        <v>CID003116</v>
      </c>
      <c r="G168" s="236" t="str">
        <f ca="1">IF(C168=$X$4,"Enter smelter details", IF(ISERROR($V168),"",OFFSET('Smelter Look-up'!$F$4,$V168-4,0)))</f>
        <v>RMI</v>
      </c>
      <c r="H168" s="237">
        <f ca="1">IF(ISERROR($V168),"",OFFSET('Smelter Look-up'!$G$4,$V168-4,0))</f>
        <v>0</v>
      </c>
      <c r="I168" s="238" t="str">
        <f ca="1">IF(ISERROR($V168),"",OFFSET('Smelter Look-up'!$H$4,$V168-4,0))</f>
        <v>Chaozhou</v>
      </c>
      <c r="J168" s="238" t="str">
        <f ca="1">IF(ISERROR($V168),"",OFFSET('Smelter Look-up'!$I$4,$V168-4,0))</f>
        <v>Guangdong</v>
      </c>
      <c r="K168" s="240"/>
      <c r="L168" s="240"/>
      <c r="M168" s="240"/>
      <c r="N168" s="240"/>
      <c r="O168" s="240"/>
      <c r="P168" s="239"/>
      <c r="Q168" s="241"/>
      <c r="R168" s="236" t="str">
        <f ca="1">IF(ISERROR($V168),"",OFFSET('Smelter Look-up'!$C$4,$V168-4,0)&amp;"")</f>
        <v>Guangdong Hanhe Non-Ferrous Metal Co., Ltd.</v>
      </c>
      <c r="S168" s="250" t="str">
        <f t="shared" ca="1" si="6"/>
        <v>CN</v>
      </c>
      <c r="T168" s="250" t="str">
        <f ca="1">IF(B168="","",IF(ISERROR(MATCH($J168,SorP!$B$1:$B$6230,0)),"",INDIRECT("'SorP'!$A$"&amp;MATCH($J168,SorP!$B$1:$B$6230,0))))</f>
        <v>CN-44</v>
      </c>
      <c r="U168" s="280"/>
      <c r="V168" s="281">
        <f>IF(C168="",NA(),MATCH($B168&amp;$C168,'Smelter Look-up'!$J:$J,0))</f>
        <v>398</v>
      </c>
      <c r="W168" s="282"/>
      <c r="X168" s="282">
        <f t="shared" ca="1" si="7"/>
        <v>0</v>
      </c>
      <c r="Y168" s="282"/>
      <c r="Z168" s="282"/>
      <c r="AB168" s="284" t="str">
        <f t="shared" si="8"/>
        <v>TinGuangdong Hanhe Non-Ferrous Metal Co., Ltd.</v>
      </c>
    </row>
    <row r="169" spans="1:28" s="283" customFormat="1" ht="25.5">
      <c r="A169" s="346"/>
      <c r="B169" s="236" t="s">
        <v>1264</v>
      </c>
      <c r="C169" s="242" t="s">
        <v>2768</v>
      </c>
      <c r="D169" s="236"/>
      <c r="E169" s="236" t="str">
        <f ca="1">IF(ISERROR($V169),"",OFFSET('Smelter Look-up'!$D$4,$V169-4,0)&amp;"")</f>
        <v>CHINA</v>
      </c>
      <c r="F169" s="236" t="str">
        <f ca="1">IF(ISERROR($V169),"",OFFSET('Smelter Look-up'!$E$4,$V169-4,0))</f>
        <v>CID002849</v>
      </c>
      <c r="G169" s="236" t="str">
        <f ca="1">IF(C169=$X$4,"Enter smelter details", IF(ISERROR($V169),"",OFFSET('Smelter Look-up'!$F$4,$V169-4,0)))</f>
        <v>RMI</v>
      </c>
      <c r="H169" s="237">
        <f ca="1">IF(ISERROR($V169),"",OFFSET('Smelter Look-up'!$G$4,$V169-4,0))</f>
        <v>0</v>
      </c>
      <c r="I169" s="238" t="str">
        <f ca="1">IF(ISERROR($V169),"",OFFSET('Smelter Look-up'!$H$4,$V169-4,0))</f>
        <v>Guanyang</v>
      </c>
      <c r="J169" s="238" t="str">
        <f ca="1">IF(ISERROR($V169),"",OFFSET('Smelter Look-up'!$I$4,$V169-4,0))</f>
        <v>Guangxi</v>
      </c>
      <c r="K169" s="240"/>
      <c r="L169" s="240"/>
      <c r="M169" s="240"/>
      <c r="N169" s="240"/>
      <c r="O169" s="240"/>
      <c r="P169" s="239"/>
      <c r="Q169" s="241"/>
      <c r="R169" s="236" t="str">
        <f ca="1">IF(ISERROR($V169),"",OFFSET('Smelter Look-up'!$C$4,$V169-4,0)&amp;"")</f>
        <v>Guanyang Guida Nonferrous Metal Smelting Plant</v>
      </c>
      <c r="S169" s="250" t="str">
        <f t="shared" ca="1" si="6"/>
        <v>CN</v>
      </c>
      <c r="T169" s="250" t="str">
        <f ca="1">IF(B169="","",IF(ISERROR(MATCH($J169,SorP!$B$1:$B$6230,0)),"",INDIRECT("'SorP'!$A$"&amp;MATCH($J169,SorP!$B$1:$B$6230,0))))</f>
        <v>CN-45</v>
      </c>
      <c r="U169" s="280"/>
      <c r="V169" s="281">
        <f>IF(C169="",NA(),MATCH($B169&amp;$C169,'Smelter Look-up'!$J:$J,0))</f>
        <v>402</v>
      </c>
      <c r="W169" s="282"/>
      <c r="X169" s="282">
        <f t="shared" ca="1" si="7"/>
        <v>0</v>
      </c>
      <c r="Y169" s="282"/>
      <c r="Z169" s="282"/>
      <c r="AB169" s="284" t="str">
        <f t="shared" si="8"/>
        <v>TinGuanyang Guida Nonferrous Metal Smelting Plant</v>
      </c>
    </row>
    <row r="170" spans="1:28" s="283" customFormat="1" ht="20.25">
      <c r="A170" s="346"/>
      <c r="B170" s="236" t="s">
        <v>1264</v>
      </c>
      <c r="C170" s="242" t="s">
        <v>2795</v>
      </c>
      <c r="D170" s="236"/>
      <c r="E170" s="236" t="str">
        <f ca="1">IF(ISERROR($V170),"",OFFSET('Smelter Look-up'!$D$4,$V170-4,0)&amp;"")</f>
        <v>CHINA</v>
      </c>
      <c r="F170" s="236" t="str">
        <f ca="1">IF(ISERROR($V170),"",OFFSET('Smelter Look-up'!$E$4,$V170-4,0))</f>
        <v>CID002844</v>
      </c>
      <c r="G170" s="236" t="str">
        <f ca="1">IF(C170=$X$4,"Enter smelter details", IF(ISERROR($V170),"",OFFSET('Smelter Look-up'!$F$4,$V170-4,0)))</f>
        <v>RMI</v>
      </c>
      <c r="H170" s="237">
        <f ca="1">IF(ISERROR($V170),"",OFFSET('Smelter Look-up'!$G$4,$V170-4,0))</f>
        <v>0</v>
      </c>
      <c r="I170" s="238" t="str">
        <f ca="1">IF(ISERROR($V170),"",OFFSET('Smelter Look-up'!$H$4,$V170-4,0))</f>
        <v>Ganzhou</v>
      </c>
      <c r="J170" s="238" t="str">
        <f ca="1">IF(ISERROR($V170),"",OFFSET('Smelter Look-up'!$I$4,$V170-4,0))</f>
        <v>Jiangxi</v>
      </c>
      <c r="K170" s="240"/>
      <c r="L170" s="240"/>
      <c r="M170" s="240"/>
      <c r="N170" s="240"/>
      <c r="O170" s="240"/>
      <c r="P170" s="239"/>
      <c r="Q170" s="241"/>
      <c r="R170" s="236" t="str">
        <f ca="1">IF(ISERROR($V170),"",OFFSET('Smelter Look-up'!$C$4,$V170-4,0)&amp;"")</f>
        <v>HuiChang Hill Tin Industry Co., Ltd.</v>
      </c>
      <c r="S170" s="250" t="str">
        <f t="shared" ca="1" si="6"/>
        <v>CN</v>
      </c>
      <c r="T170" s="250" t="str">
        <f ca="1">IF(B170="","",IF(ISERROR(MATCH($J170,SorP!$B$1:$B$6230,0)),"",INDIRECT("'SorP'!$A$"&amp;MATCH($J170,SorP!$B$1:$B$6230,0))))</f>
        <v>CN-36</v>
      </c>
      <c r="U170" s="280"/>
      <c r="V170" s="281">
        <f>IF(C170="",NA(),MATCH($B170&amp;$C170,'Smelter Look-up'!$J:$J,0))</f>
        <v>403</v>
      </c>
      <c r="W170" s="282"/>
      <c r="X170" s="282">
        <f t="shared" ca="1" si="7"/>
        <v>0</v>
      </c>
      <c r="Y170" s="282"/>
      <c r="Z170" s="282"/>
      <c r="AB170" s="284" t="str">
        <f t="shared" si="8"/>
        <v>TinHuiChang Hill Tin Industry Co., Ltd.</v>
      </c>
    </row>
    <row r="171" spans="1:28" s="283" customFormat="1" ht="20.25">
      <c r="A171" s="346"/>
      <c r="B171" s="236" t="s">
        <v>1264</v>
      </c>
      <c r="C171" s="242" t="s">
        <v>2607</v>
      </c>
      <c r="D171" s="236"/>
      <c r="E171" s="236" t="str">
        <f ca="1">IF(ISERROR($V171),"",OFFSET('Smelter Look-up'!$D$4,$V171-4,0)&amp;"")</f>
        <v>CHINA</v>
      </c>
      <c r="F171" s="236" t="str">
        <f ca="1">IF(ISERROR($V171),"",OFFSET('Smelter Look-up'!$E$4,$V171-4,0))</f>
        <v>CID000760</v>
      </c>
      <c r="G171" s="236" t="str">
        <f ca="1">IF(C171=$X$4,"Enter smelter details", IF(ISERROR($V171),"",OFFSET('Smelter Look-up'!$F$4,$V171-4,0)))</f>
        <v>RMI</v>
      </c>
      <c r="H171" s="237">
        <f ca="1">IF(ISERROR($V171),"",OFFSET('Smelter Look-up'!$G$4,$V171-4,0))</f>
        <v>0</v>
      </c>
      <c r="I171" s="238" t="str">
        <f ca="1">IF(ISERROR($V171),"",OFFSET('Smelter Look-up'!$H$4,$V171-4,0))</f>
        <v>Ganzhou</v>
      </c>
      <c r="J171" s="238" t="str">
        <f ca="1">IF(ISERROR($V171),"",OFFSET('Smelter Look-up'!$I$4,$V171-4,0))</f>
        <v>Jiangxi</v>
      </c>
      <c r="K171" s="240"/>
      <c r="L171" s="240"/>
      <c r="M171" s="240"/>
      <c r="N171" s="240"/>
      <c r="O171" s="240"/>
      <c r="P171" s="239"/>
      <c r="Q171" s="241"/>
      <c r="R171" s="236" t="str">
        <f ca="1">IF(ISERROR($V171),"",OFFSET('Smelter Look-up'!$C$4,$V171-4,0)&amp;"")</f>
        <v>Huichang Jinshunda Tin Co., Ltd.</v>
      </c>
      <c r="S171" s="250" t="str">
        <f t="shared" ca="1" si="6"/>
        <v>CN</v>
      </c>
      <c r="T171" s="250" t="str">
        <f ca="1">IF(B171="","",IF(ISERROR(MATCH($J171,SorP!$B$1:$B$6230,0)),"",INDIRECT("'SorP'!$A$"&amp;MATCH($J171,SorP!$B$1:$B$6230,0))))</f>
        <v>CN-36</v>
      </c>
      <c r="U171" s="280"/>
      <c r="V171" s="281">
        <f>IF(C171="",NA(),MATCH($B171&amp;$C171,'Smelter Look-up'!$J:$J,0))</f>
        <v>404</v>
      </c>
      <c r="W171" s="282"/>
      <c r="X171" s="282">
        <f t="shared" ca="1" si="7"/>
        <v>0</v>
      </c>
      <c r="Y171" s="282"/>
      <c r="Z171" s="282"/>
      <c r="AB171" s="284" t="str">
        <f t="shared" si="8"/>
        <v>TinHuichang Jinshunda Tin Co., Ltd.</v>
      </c>
    </row>
    <row r="172" spans="1:28" s="283" customFormat="1" ht="20.25">
      <c r="A172" s="346"/>
      <c r="B172" s="236" t="s">
        <v>1264</v>
      </c>
      <c r="C172" s="242" t="s">
        <v>2054</v>
      </c>
      <c r="D172" s="236"/>
      <c r="E172" s="236" t="str">
        <f ca="1">IF(ISERROR($V172),"",OFFSET('Smelter Look-up'!$D$4,$V172-4,0)&amp;"")</f>
        <v>CHINA</v>
      </c>
      <c r="F172" s="236" t="str">
        <f ca="1">IF(ISERROR($V172),"",OFFSET('Smelter Look-up'!$E$4,$V172-4,0))</f>
        <v>CID000244</v>
      </c>
      <c r="G172" s="236" t="str">
        <f ca="1">IF(C172=$X$4,"Enter smelter details", IF(ISERROR($V172),"",OFFSET('Smelter Look-up'!$F$4,$V172-4,0)))</f>
        <v>RMI</v>
      </c>
      <c r="H172" s="237">
        <f ca="1">IF(ISERROR($V172),"",OFFSET('Smelter Look-up'!$G$4,$V172-4,0))</f>
        <v>0</v>
      </c>
      <c r="I172" s="238" t="str">
        <f ca="1">IF(ISERROR($V172),"",OFFSET('Smelter Look-up'!$H$4,$V172-4,0))</f>
        <v>Yichun</v>
      </c>
      <c r="J172" s="238" t="str">
        <f ca="1">IF(ISERROR($V172),"",OFFSET('Smelter Look-up'!$I$4,$V172-4,0))</f>
        <v>Jiangxi</v>
      </c>
      <c r="K172" s="240"/>
      <c r="L172" s="240"/>
      <c r="M172" s="240"/>
      <c r="N172" s="240"/>
      <c r="O172" s="240"/>
      <c r="P172" s="239"/>
      <c r="Q172" s="241"/>
      <c r="R172" s="236" t="str">
        <f ca="1">IF(ISERROR($V172),"",OFFSET('Smelter Look-up'!$C$4,$V172-4,0)&amp;"")</f>
        <v>Jiangxi Ketai Advanced Material Co., Ltd.</v>
      </c>
      <c r="S172" s="250" t="str">
        <f t="shared" ca="1" si="6"/>
        <v>CN</v>
      </c>
      <c r="T172" s="250" t="str">
        <f ca="1">IF(B172="","",IF(ISERROR(MATCH($J172,SorP!$B$1:$B$6230,0)),"",INDIRECT("'SorP'!$A$"&amp;MATCH($J172,SorP!$B$1:$B$6230,0))))</f>
        <v>CN-36</v>
      </c>
      <c r="U172" s="280"/>
      <c r="V172" s="281">
        <f>IF(C172="",NA(),MATCH($B172&amp;$C172,'Smelter Look-up'!$J:$J,0))</f>
        <v>408</v>
      </c>
      <c r="W172" s="282"/>
      <c r="X172" s="282">
        <f t="shared" ca="1" si="7"/>
        <v>0</v>
      </c>
      <c r="Y172" s="282"/>
      <c r="Z172" s="282"/>
      <c r="AB172" s="284" t="str">
        <f t="shared" si="8"/>
        <v>TinJiangxi Ketai Advanced Material Co., Ltd.</v>
      </c>
    </row>
    <row r="173" spans="1:28" s="283" customFormat="1" ht="20.25">
      <c r="A173" s="346"/>
      <c r="B173" s="236" t="s">
        <v>1264</v>
      </c>
      <c r="C173" s="242" t="s">
        <v>14610</v>
      </c>
      <c r="D173" s="236"/>
      <c r="E173" s="236" t="str">
        <f ca="1">IF(ISERROR($V173),"",OFFSET('Smelter Look-up'!$D$4,$V173-4,0)&amp;"")</f>
        <v>CHINA</v>
      </c>
      <c r="F173" s="236" t="str">
        <f ca="1">IF(ISERROR($V173),"",OFFSET('Smelter Look-up'!$E$4,$V173-4,0))</f>
        <v>CID001231</v>
      </c>
      <c r="G173" s="236" t="str">
        <f ca="1">IF(C173=$X$4,"Enter smelter details", IF(ISERROR($V173),"",OFFSET('Smelter Look-up'!$F$4,$V173-4,0)))</f>
        <v>RMI</v>
      </c>
      <c r="H173" s="237">
        <f ca="1">IF(ISERROR($V173),"",OFFSET('Smelter Look-up'!$G$4,$V173-4,0))</f>
        <v>0</v>
      </c>
      <c r="I173" s="238" t="str">
        <f ca="1">IF(ISERROR($V173),"",OFFSET('Smelter Look-up'!$H$4,$V173-4,0))</f>
        <v>Ganzhou</v>
      </c>
      <c r="J173" s="238" t="str">
        <f ca="1">IF(ISERROR($V173),"",OFFSET('Smelter Look-up'!$I$4,$V173-4,0))</f>
        <v>Jiangxi</v>
      </c>
      <c r="K173" s="240"/>
      <c r="L173" s="240"/>
      <c r="M173" s="240"/>
      <c r="N173" s="240"/>
      <c r="O173" s="240"/>
      <c r="P173" s="239"/>
      <c r="Q173" s="241"/>
      <c r="R173" s="236" t="str">
        <f ca="1">IF(ISERROR($V173),"",OFFSET('Smelter Look-up'!$C$4,$V173-4,0)&amp;"")</f>
        <v>Jiangxi New Nanshan Technology Ltd.</v>
      </c>
      <c r="S173" s="250" t="str">
        <f t="shared" ca="1" si="6"/>
        <v>CN</v>
      </c>
      <c r="T173" s="250" t="str">
        <f ca="1">IF(B173="","",IF(ISERROR(MATCH($J173,SorP!$B$1:$B$6230,0)),"",INDIRECT("'SorP'!$A$"&amp;MATCH($J173,SorP!$B$1:$B$6230,0))))</f>
        <v>CN-36</v>
      </c>
      <c r="U173" s="280"/>
      <c r="V173" s="281">
        <f>IF(C173="",NA(),MATCH($B173&amp;$C173,'Smelter Look-up'!$J:$J,0))</f>
        <v>410</v>
      </c>
      <c r="W173" s="282"/>
      <c r="X173" s="282">
        <f t="shared" ca="1" si="7"/>
        <v>0</v>
      </c>
      <c r="Y173" s="282"/>
      <c r="Z173" s="282"/>
      <c r="AB173" s="284" t="str">
        <f t="shared" si="8"/>
        <v>TinJiangxi New Nanshan Technology Ltd.</v>
      </c>
    </row>
    <row r="174" spans="1:28" s="283" customFormat="1" ht="20.25">
      <c r="A174" s="346"/>
      <c r="B174" s="236" t="s">
        <v>1264</v>
      </c>
      <c r="C174" s="242" t="s">
        <v>2634</v>
      </c>
      <c r="D174" s="236"/>
      <c r="E174" s="236" t="str">
        <f ca="1">IF(ISERROR($V174),"",OFFSET('Smelter Look-up'!$D$4,$V174-4,0)&amp;"")</f>
        <v>BRAZIL</v>
      </c>
      <c r="F174" s="236" t="str">
        <f ca="1">IF(ISERROR($V174),"",OFFSET('Smelter Look-up'!$E$4,$V174-4,0))</f>
        <v>CID002468</v>
      </c>
      <c r="G174" s="236" t="str">
        <f ca="1">IF(C174=$X$4,"Enter smelter details", IF(ISERROR($V174),"",OFFSET('Smelter Look-up'!$F$4,$V174-4,0)))</f>
        <v>RMI</v>
      </c>
      <c r="H174" s="237">
        <f ca="1">IF(ISERROR($V174),"",OFFSET('Smelter Look-up'!$G$4,$V174-4,0))</f>
        <v>0</v>
      </c>
      <c r="I174" s="238" t="str">
        <f ca="1">IF(ISERROR($V174),"",OFFSET('Smelter Look-up'!$H$4,$V174-4,0))</f>
        <v>São João del Rei</v>
      </c>
      <c r="J174" s="238" t="str">
        <f ca="1">IF(ISERROR($V174),"",OFFSET('Smelter Look-up'!$I$4,$V174-4,0))</f>
        <v>Minas Gerais</v>
      </c>
      <c r="K174" s="240"/>
      <c r="L174" s="240"/>
      <c r="M174" s="240"/>
      <c r="N174" s="240"/>
      <c r="O174" s="240"/>
      <c r="P174" s="239"/>
      <c r="Q174" s="241"/>
      <c r="R174" s="236" t="str">
        <f ca="1">IF(ISERROR($V174),"",OFFSET('Smelter Look-up'!$C$4,$V174-4,0)&amp;"")</f>
        <v>Magnu's Minerais Metais e Ligas Ltda.</v>
      </c>
      <c r="S174" s="250" t="str">
        <f t="shared" ca="1" si="6"/>
        <v>BR</v>
      </c>
      <c r="T174" s="250" t="str">
        <f ca="1">IF(B174="","",IF(ISERROR(MATCH($J174,SorP!$B$1:$B$6230,0)),"",INDIRECT("'SorP'!$A$"&amp;MATCH($J174,SorP!$B$1:$B$6230,0))))</f>
        <v>BR-MG</v>
      </c>
      <c r="U174" s="280"/>
      <c r="V174" s="281">
        <f>IF(C174="",NA(),MATCH($B174&amp;$C174,'Smelter Look-up'!$J:$J,0))</f>
        <v>417</v>
      </c>
      <c r="W174" s="282"/>
      <c r="X174" s="282">
        <f t="shared" ca="1" si="7"/>
        <v>0</v>
      </c>
      <c r="Y174" s="282"/>
      <c r="Z174" s="282"/>
      <c r="AB174" s="284" t="str">
        <f t="shared" si="8"/>
        <v>TinMagnu's Minerais Metais e Ligas Ltda.</v>
      </c>
    </row>
    <row r="175" spans="1:28" s="283" customFormat="1" ht="20.25">
      <c r="A175" s="346"/>
      <c r="B175" s="236" t="s">
        <v>1264</v>
      </c>
      <c r="C175" s="242" t="s">
        <v>946</v>
      </c>
      <c r="D175" s="236"/>
      <c r="E175" s="236" t="str">
        <f ca="1">IF(ISERROR($V175),"",OFFSET('Smelter Look-up'!$D$4,$V175-4,0)&amp;"")</f>
        <v>MALAYSIA</v>
      </c>
      <c r="F175" s="236" t="str">
        <f ca="1">IF(ISERROR($V175),"",OFFSET('Smelter Look-up'!$E$4,$V175-4,0))</f>
        <v>CID001105</v>
      </c>
      <c r="G175" s="236" t="str">
        <f ca="1">IF(C175=$X$4,"Enter smelter details", IF(ISERROR($V175),"",OFFSET('Smelter Look-up'!$F$4,$V175-4,0)))</f>
        <v>RMI</v>
      </c>
      <c r="H175" s="237">
        <f ca="1">IF(ISERROR($V175),"",OFFSET('Smelter Look-up'!$G$4,$V175-4,0))</f>
        <v>0</v>
      </c>
      <c r="I175" s="238" t="str">
        <f ca="1">IF(ISERROR($V175),"",OFFSET('Smelter Look-up'!$H$4,$V175-4,0))</f>
        <v>Butterworth</v>
      </c>
      <c r="J175" s="238" t="str">
        <f ca="1">IF(ISERROR($V175),"",OFFSET('Smelter Look-up'!$I$4,$V175-4,0))</f>
        <v>Pulau Pinang</v>
      </c>
      <c r="K175" s="240"/>
      <c r="L175" s="240"/>
      <c r="M175" s="240"/>
      <c r="N175" s="240"/>
      <c r="O175" s="240"/>
      <c r="P175" s="239"/>
      <c r="Q175" s="241"/>
      <c r="R175" s="236" t="str">
        <f ca="1">IF(ISERROR($V175),"",OFFSET('Smelter Look-up'!$C$4,$V175-4,0)&amp;"")</f>
        <v>Malaysia Smelting Corporation (MSC)</v>
      </c>
      <c r="S175" s="250" t="str">
        <f t="shared" ca="1" si="6"/>
        <v>MY</v>
      </c>
      <c r="T175" s="250" t="str">
        <f ca="1">IF(B175="","",IF(ISERROR(MATCH($J175,SorP!$B$1:$B$6230,0)),"",INDIRECT("'SorP'!$A$"&amp;MATCH($J175,SorP!$B$1:$B$6230,0))))</f>
        <v>MY-07</v>
      </c>
      <c r="U175" s="280"/>
      <c r="V175" s="281">
        <f>IF(C175="",NA(),MATCH($B175&amp;$C175,'Smelter Look-up'!$J:$J,0))</f>
        <v>418</v>
      </c>
      <c r="W175" s="282"/>
      <c r="X175" s="282">
        <f t="shared" ca="1" si="7"/>
        <v>0</v>
      </c>
      <c r="Y175" s="282"/>
      <c r="Z175" s="282"/>
      <c r="AB175" s="284" t="str">
        <f t="shared" si="8"/>
        <v>TinMalaysia Smelting Corporation (MSC)</v>
      </c>
    </row>
    <row r="176" spans="1:28" s="283" customFormat="1" ht="20.25">
      <c r="A176" s="346"/>
      <c r="B176" s="236" t="s">
        <v>1264</v>
      </c>
      <c r="C176" s="242" t="s">
        <v>3030</v>
      </c>
      <c r="D176" s="236"/>
      <c r="E176" s="236" t="str">
        <f ca="1">IF(ISERROR($V176),"",OFFSET('Smelter Look-up'!$D$4,$V176-4,0)&amp;"")</f>
        <v>BRAZIL</v>
      </c>
      <c r="F176" s="236" t="str">
        <f ca="1">IF(ISERROR($V176),"",OFFSET('Smelter Look-up'!$E$4,$V176-4,0))</f>
        <v>CID002500</v>
      </c>
      <c r="G176" s="236" t="str">
        <f ca="1">IF(C176=$X$4,"Enter smelter details", IF(ISERROR($V176),"",OFFSET('Smelter Look-up'!$F$4,$V176-4,0)))</f>
        <v>RMI</v>
      </c>
      <c r="H176" s="237">
        <f ca="1">IF(ISERROR($V176),"",OFFSET('Smelter Look-up'!$G$4,$V176-4,0))</f>
        <v>0</v>
      </c>
      <c r="I176" s="238" t="str">
        <f ca="1">IF(ISERROR($V176),"",OFFSET('Smelter Look-up'!$H$4,$V176-4,0))</f>
        <v>Ariquemes</v>
      </c>
      <c r="J176" s="238" t="str">
        <f ca="1">IF(ISERROR($V176),"",OFFSET('Smelter Look-up'!$I$4,$V176-4,0))</f>
        <v>Rondônia</v>
      </c>
      <c r="K176" s="240"/>
      <c r="L176" s="240"/>
      <c r="M176" s="240"/>
      <c r="N176" s="240"/>
      <c r="O176" s="240"/>
      <c r="P176" s="239"/>
      <c r="Q176" s="241"/>
      <c r="R176" s="236" t="str">
        <f ca="1">IF(ISERROR($V176),"",OFFSET('Smelter Look-up'!$C$4,$V176-4,0)&amp;"")</f>
        <v>Melt Metais e Ligas S.A.</v>
      </c>
      <c r="S176" s="250" t="str">
        <f t="shared" ca="1" si="6"/>
        <v>BR</v>
      </c>
      <c r="T176" s="250" t="str">
        <f ca="1">IF(B176="","",IF(ISERROR(MATCH($J176,SorP!$B$1:$B$6230,0)),"",INDIRECT("'SorP'!$A$"&amp;MATCH($J176,SorP!$B$1:$B$6230,0))))</f>
        <v>BR-RO</v>
      </c>
      <c r="U176" s="280"/>
      <c r="V176" s="281">
        <f>IF(C176="",NA(),MATCH($B176&amp;$C176,'Smelter Look-up'!$J:$J,0))</f>
        <v>419</v>
      </c>
      <c r="W176" s="282"/>
      <c r="X176" s="282">
        <f t="shared" ca="1" si="7"/>
        <v>0</v>
      </c>
      <c r="Y176" s="282"/>
      <c r="Z176" s="282"/>
      <c r="AB176" s="284" t="str">
        <f t="shared" si="8"/>
        <v>TinMelt Metais e Ligas S.A.</v>
      </c>
    </row>
    <row r="177" spans="1:28" s="283" customFormat="1" ht="20.25">
      <c r="A177" s="346"/>
      <c r="B177" s="236" t="s">
        <v>1264</v>
      </c>
      <c r="C177" s="242" t="s">
        <v>2612</v>
      </c>
      <c r="D177" s="236"/>
      <c r="E177" s="236" t="str">
        <f ca="1">IF(ISERROR($V177),"",OFFSET('Smelter Look-up'!$D$4,$V177-4,0)&amp;"")</f>
        <v>UNITED STATES OF AMERICA</v>
      </c>
      <c r="F177" s="236" t="str">
        <f ca="1">IF(ISERROR($V177),"",OFFSET('Smelter Look-up'!$E$4,$V177-4,0))</f>
        <v>CID001142</v>
      </c>
      <c r="G177" s="236" t="str">
        <f ca="1">IF(C177=$X$4,"Enter smelter details", IF(ISERROR($V177),"",OFFSET('Smelter Look-up'!$F$4,$V177-4,0)))</f>
        <v>RMI</v>
      </c>
      <c r="H177" s="237">
        <f ca="1">IF(ISERROR($V177),"",OFFSET('Smelter Look-up'!$G$4,$V177-4,0))</f>
        <v>0</v>
      </c>
      <c r="I177" s="238" t="str">
        <f ca="1">IF(ISERROR($V177),"",OFFSET('Smelter Look-up'!$H$4,$V177-4,0))</f>
        <v>Twinsburg</v>
      </c>
      <c r="J177" s="238" t="str">
        <f ca="1">IF(ISERROR($V177),"",OFFSET('Smelter Look-up'!$I$4,$V177-4,0))</f>
        <v>Ohio</v>
      </c>
      <c r="K177" s="240"/>
      <c r="L177" s="240"/>
      <c r="M177" s="240"/>
      <c r="N177" s="240"/>
      <c r="O177" s="240"/>
      <c r="P177" s="239"/>
      <c r="Q177" s="241"/>
      <c r="R177" s="236" t="str">
        <f ca="1">IF(ISERROR($V177),"",OFFSET('Smelter Look-up'!$C$4,$V177-4,0)&amp;"")</f>
        <v>Metallic Resources, Inc.</v>
      </c>
      <c r="S177" s="250" t="str">
        <f t="shared" ca="1" si="6"/>
        <v>US</v>
      </c>
      <c r="T177" s="250" t="str">
        <f ca="1">IF(B177="","",IF(ISERROR(MATCH($J177,SorP!$B$1:$B$6230,0)),"",INDIRECT("'SorP'!$A$"&amp;MATCH($J177,SorP!$B$1:$B$6230,0))))</f>
        <v>US-OH</v>
      </c>
      <c r="U177" s="280"/>
      <c r="V177" s="281">
        <f>IF(C177="",NA(),MATCH($B177&amp;$C177,'Smelter Look-up'!$J:$J,0))</f>
        <v>422</v>
      </c>
      <c r="W177" s="282"/>
      <c r="X177" s="282">
        <f t="shared" ca="1" si="7"/>
        <v>0</v>
      </c>
      <c r="Y177" s="282"/>
      <c r="Z177" s="282"/>
      <c r="AB177" s="284" t="str">
        <f t="shared" si="8"/>
        <v>TinMetallic Resources, Inc.</v>
      </c>
    </row>
    <row r="178" spans="1:28" s="283" customFormat="1" ht="20.25">
      <c r="A178" s="346"/>
      <c r="B178" s="236" t="s">
        <v>1264</v>
      </c>
      <c r="C178" s="242" t="s">
        <v>14317</v>
      </c>
      <c r="D178" s="236"/>
      <c r="E178" s="236" t="str">
        <f ca="1">IF(ISERROR($V178),"",OFFSET('Smelter Look-up'!$D$4,$V178-4,0)&amp;"")</f>
        <v>BELGIUM</v>
      </c>
      <c r="F178" s="236" t="str">
        <f ca="1">IF(ISERROR($V178),"",OFFSET('Smelter Look-up'!$E$4,$V178-4,0))</f>
        <v>CID002773</v>
      </c>
      <c r="G178" s="236" t="str">
        <f ca="1">IF(C178=$X$4,"Enter smelter details", IF(ISERROR($V178),"",OFFSET('Smelter Look-up'!$F$4,$V178-4,0)))</f>
        <v>RMI</v>
      </c>
      <c r="H178" s="237">
        <f ca="1">IF(ISERROR($V178),"",OFFSET('Smelter Look-up'!$G$4,$V178-4,0))</f>
        <v>0</v>
      </c>
      <c r="I178" s="238" t="str">
        <f ca="1">IF(ISERROR($V178),"",OFFSET('Smelter Look-up'!$H$4,$V178-4,0))</f>
        <v>Beerse</v>
      </c>
      <c r="J178" s="238" t="str">
        <f ca="1">IF(ISERROR($V178),"",OFFSET('Smelter Look-up'!$I$4,$V178-4,0))</f>
        <v>Antwerpen</v>
      </c>
      <c r="K178" s="240"/>
      <c r="L178" s="240"/>
      <c r="M178" s="240"/>
      <c r="N178" s="240"/>
      <c r="O178" s="240"/>
      <c r="P178" s="239"/>
      <c r="Q178" s="241"/>
      <c r="R178" s="236" t="str">
        <f ca="1">IF(ISERROR($V178),"",OFFSET('Smelter Look-up'!$C$4,$V178-4,0)&amp;"")</f>
        <v>Metallo Belgium N.V.</v>
      </c>
      <c r="S178" s="250" t="str">
        <f t="shared" ca="1" si="6"/>
        <v>BE</v>
      </c>
      <c r="T178" s="250" t="str">
        <f ca="1">IF(B178="","",IF(ISERROR(MATCH($J178,SorP!$B$1:$B$6230,0)),"",INDIRECT("'SorP'!$A$"&amp;MATCH($J178,SorP!$B$1:$B$6230,0))))</f>
        <v>BE-VAN</v>
      </c>
      <c r="U178" s="280"/>
      <c r="V178" s="281">
        <f>IF(C178="",NA(),MATCH($B178&amp;$C178,'Smelter Look-up'!$J:$J,0))</f>
        <v>423</v>
      </c>
      <c r="W178" s="282"/>
      <c r="X178" s="282">
        <f t="shared" ca="1" si="7"/>
        <v>0</v>
      </c>
      <c r="Y178" s="282"/>
      <c r="Z178" s="282"/>
      <c r="AB178" s="284" t="str">
        <f t="shared" si="8"/>
        <v>TinMetallo Belgium N.V.</v>
      </c>
    </row>
    <row r="179" spans="1:28" s="283" customFormat="1" ht="20.25">
      <c r="A179" s="346"/>
      <c r="B179" s="236" t="s">
        <v>1264</v>
      </c>
      <c r="C179" s="242" t="s">
        <v>14318</v>
      </c>
      <c r="D179" s="236"/>
      <c r="E179" s="236" t="str">
        <f ca="1">IF(ISERROR($V179),"",OFFSET('Smelter Look-up'!$D$4,$V179-4,0)&amp;"")</f>
        <v>SPAIN</v>
      </c>
      <c r="F179" s="236" t="str">
        <f ca="1">IF(ISERROR($V179),"",OFFSET('Smelter Look-up'!$E$4,$V179-4,0))</f>
        <v>CID002774</v>
      </c>
      <c r="G179" s="236" t="str">
        <f ca="1">IF(C179=$X$4,"Enter smelter details", IF(ISERROR($V179),"",OFFSET('Smelter Look-up'!$F$4,$V179-4,0)))</f>
        <v>RMI</v>
      </c>
      <c r="H179" s="237">
        <f ca="1">IF(ISERROR($V179),"",OFFSET('Smelter Look-up'!$G$4,$V179-4,0))</f>
        <v>0</v>
      </c>
      <c r="I179" s="238" t="str">
        <f ca="1">IF(ISERROR($V179),"",OFFSET('Smelter Look-up'!$H$4,$V179-4,0))</f>
        <v>Berango</v>
      </c>
      <c r="J179" s="238" t="str">
        <f ca="1">IF(ISERROR($V179),"",OFFSET('Smelter Look-up'!$I$4,$V179-4,0))</f>
        <v>Bizkaia</v>
      </c>
      <c r="K179" s="240"/>
      <c r="L179" s="240"/>
      <c r="M179" s="240"/>
      <c r="N179" s="240"/>
      <c r="O179" s="240"/>
      <c r="P179" s="239"/>
      <c r="Q179" s="241"/>
      <c r="R179" s="236" t="str">
        <f ca="1">IF(ISERROR($V179),"",OFFSET('Smelter Look-up'!$C$4,$V179-4,0)&amp;"")</f>
        <v>Metallo Spain S.L.U.</v>
      </c>
      <c r="S179" s="250" t="str">
        <f t="shared" ca="1" si="6"/>
        <v>ES</v>
      </c>
      <c r="T179" s="250" t="str">
        <f ca="1">IF(B179="","",IF(ISERROR(MATCH($J179,SorP!$B$1:$B$6230,0)),"",INDIRECT("'SorP'!$A$"&amp;MATCH($J179,SorP!$B$1:$B$6230,0))))</f>
        <v>ES-BI</v>
      </c>
      <c r="U179" s="280"/>
      <c r="V179" s="281">
        <f>IF(C179="",NA(),MATCH($B179&amp;$C179,'Smelter Look-up'!$J:$J,0))</f>
        <v>424</v>
      </c>
      <c r="W179" s="282"/>
      <c r="X179" s="282">
        <f t="shared" ca="1" si="7"/>
        <v>0</v>
      </c>
      <c r="Y179" s="282"/>
      <c r="Z179" s="282"/>
      <c r="AB179" s="284" t="str">
        <f t="shared" si="8"/>
        <v>TinMetallo Spain S.L.U.</v>
      </c>
    </row>
    <row r="180" spans="1:28" s="283" customFormat="1" ht="20.25">
      <c r="A180" s="346"/>
      <c r="B180" s="236" t="s">
        <v>1264</v>
      </c>
      <c r="C180" s="242" t="s">
        <v>13598</v>
      </c>
      <c r="D180" s="236"/>
      <c r="E180" s="236" t="str">
        <f ca="1">IF(ISERROR($V180),"",OFFSET('Smelter Look-up'!$D$4,$V180-4,0)&amp;"")</f>
        <v>BRAZIL</v>
      </c>
      <c r="F180" s="236" t="str">
        <f ca="1">IF(ISERROR($V180),"",OFFSET('Smelter Look-up'!$E$4,$V180-4,0))</f>
        <v>CID001173</v>
      </c>
      <c r="G180" s="236" t="str">
        <f ca="1">IF(C180=$X$4,"Enter smelter details", IF(ISERROR($V180),"",OFFSET('Smelter Look-up'!$F$4,$V180-4,0)))</f>
        <v>RMI</v>
      </c>
      <c r="H180" s="237">
        <f ca="1">IF(ISERROR($V180),"",OFFSET('Smelter Look-up'!$G$4,$V180-4,0))</f>
        <v>0</v>
      </c>
      <c r="I180" s="238" t="str">
        <f ca="1">IF(ISERROR($V180),"",OFFSET('Smelter Look-up'!$H$4,$V180-4,0))</f>
        <v>Bairro Guarapiranga</v>
      </c>
      <c r="J180" s="238" t="str">
        <f ca="1">IF(ISERROR($V180),"",OFFSET('Smelter Look-up'!$I$4,$V180-4,0))</f>
        <v>São Paulo</v>
      </c>
      <c r="K180" s="240"/>
      <c r="L180" s="240"/>
      <c r="M180" s="240"/>
      <c r="N180" s="240"/>
      <c r="O180" s="240"/>
      <c r="P180" s="239"/>
      <c r="Q180" s="241"/>
      <c r="R180" s="236" t="str">
        <f ca="1">IF(ISERROR($V180),"",OFFSET('Smelter Look-up'!$C$4,$V180-4,0)&amp;"")</f>
        <v>Mineracao Taboca S.A.</v>
      </c>
      <c r="S180" s="250" t="str">
        <f t="shared" ca="1" si="6"/>
        <v>BR</v>
      </c>
      <c r="T180" s="250" t="str">
        <f ca="1">IF(B180="","",IF(ISERROR(MATCH($J180,SorP!$B$1:$B$6230,0)),"",INDIRECT("'SorP'!$A$"&amp;MATCH($J180,SorP!$B$1:$B$6230,0))))</f>
        <v>BR-SP</v>
      </c>
      <c r="U180" s="280"/>
      <c r="V180" s="281">
        <f>IF(C180="",NA(),MATCH($B180&amp;$C180,'Smelter Look-up'!$J:$J,0))</f>
        <v>425</v>
      </c>
      <c r="W180" s="282"/>
      <c r="X180" s="282">
        <f t="shared" ca="1" si="7"/>
        <v>0</v>
      </c>
      <c r="Y180" s="282"/>
      <c r="Z180" s="282"/>
      <c r="AB180" s="284" t="str">
        <f t="shared" si="8"/>
        <v>TinMineracao Taboca S.A.</v>
      </c>
    </row>
    <row r="181" spans="1:28" s="283" customFormat="1" ht="20.25">
      <c r="A181" s="346"/>
      <c r="B181" s="236" t="s">
        <v>1264</v>
      </c>
      <c r="C181" s="242" t="s">
        <v>1163</v>
      </c>
      <c r="D181" s="236"/>
      <c r="E181" s="236" t="str">
        <f ca="1">IF(ISERROR($V181),"",OFFSET('Smelter Look-up'!$D$4,$V181-4,0)&amp;"")</f>
        <v>PERU</v>
      </c>
      <c r="F181" s="236" t="str">
        <f ca="1">IF(ISERROR($V181),"",OFFSET('Smelter Look-up'!$E$4,$V181-4,0))</f>
        <v>CID001182</v>
      </c>
      <c r="G181" s="236" t="str">
        <f ca="1">IF(C181=$X$4,"Enter smelter details", IF(ISERROR($V181),"",OFFSET('Smelter Look-up'!$F$4,$V181-4,0)))</f>
        <v>RMI</v>
      </c>
      <c r="H181" s="237">
        <f ca="1">IF(ISERROR($V181),"",OFFSET('Smelter Look-up'!$G$4,$V181-4,0))</f>
        <v>0</v>
      </c>
      <c r="I181" s="238" t="str">
        <f ca="1">IF(ISERROR($V181),"",OFFSET('Smelter Look-up'!$H$4,$V181-4,0))</f>
        <v>Paracas</v>
      </c>
      <c r="J181" s="238" t="str">
        <f ca="1">IF(ISERROR($V181),"",OFFSET('Smelter Look-up'!$I$4,$V181-4,0))</f>
        <v>Ika</v>
      </c>
      <c r="K181" s="240"/>
      <c r="L181" s="240"/>
      <c r="M181" s="240"/>
      <c r="N181" s="240"/>
      <c r="O181" s="240"/>
      <c r="P181" s="239"/>
      <c r="Q181" s="241"/>
      <c r="R181" s="236" t="str">
        <f ca="1">IF(ISERROR($V181),"",OFFSET('Smelter Look-up'!$C$4,$V181-4,0)&amp;"")</f>
        <v>Minsur</v>
      </c>
      <c r="S181" s="250" t="str">
        <f t="shared" ca="1" si="6"/>
        <v>PE</v>
      </c>
      <c r="T181" s="250" t="str">
        <f ca="1">IF(B181="","",IF(ISERROR(MATCH($J181,SorP!$B$1:$B$6230,0)),"",INDIRECT("'SorP'!$A$"&amp;MATCH($J181,SorP!$B$1:$B$6230,0))))</f>
        <v>PE-ICA</v>
      </c>
      <c r="U181" s="280"/>
      <c r="V181" s="281">
        <f>IF(C181="",NA(),MATCH($B181&amp;$C181,'Smelter Look-up'!$J:$J,0))</f>
        <v>428</v>
      </c>
      <c r="W181" s="282"/>
      <c r="X181" s="282">
        <f t="shared" ca="1" si="7"/>
        <v>0</v>
      </c>
      <c r="Y181" s="282"/>
      <c r="Z181" s="282"/>
      <c r="AB181" s="284" t="str">
        <f t="shared" si="8"/>
        <v>TinMinsur</v>
      </c>
    </row>
    <row r="182" spans="1:28" s="283" customFormat="1" ht="20.25">
      <c r="A182" s="346"/>
      <c r="B182" s="236" t="s">
        <v>1264</v>
      </c>
      <c r="C182" s="242" t="s">
        <v>1299</v>
      </c>
      <c r="D182" s="236"/>
      <c r="E182" s="236" t="str">
        <f ca="1">IF(ISERROR($V182),"",OFFSET('Smelter Look-up'!$D$4,$V182-4,0)&amp;"")</f>
        <v>JAPAN</v>
      </c>
      <c r="F182" s="236" t="str">
        <f ca="1">IF(ISERROR($V182),"",OFFSET('Smelter Look-up'!$E$4,$V182-4,0))</f>
        <v>CID001191</v>
      </c>
      <c r="G182" s="236" t="str">
        <f ca="1">IF(C182=$X$4,"Enter smelter details", IF(ISERROR($V182),"",OFFSET('Smelter Look-up'!$F$4,$V182-4,0)))</f>
        <v>RMI</v>
      </c>
      <c r="H182" s="237">
        <f ca="1">IF(ISERROR($V182),"",OFFSET('Smelter Look-up'!$G$4,$V182-4,0))</f>
        <v>0</v>
      </c>
      <c r="I182" s="238" t="str">
        <f ca="1">IF(ISERROR($V182),"",OFFSET('Smelter Look-up'!$H$4,$V182-4,0))</f>
        <v>Asago</v>
      </c>
      <c r="J182" s="238" t="str">
        <f ca="1">IF(ISERROR($V182),"",OFFSET('Smelter Look-up'!$I$4,$V182-4,0))</f>
        <v>Hyogo</v>
      </c>
      <c r="K182" s="240"/>
      <c r="L182" s="240"/>
      <c r="M182" s="240"/>
      <c r="N182" s="240"/>
      <c r="O182" s="240"/>
      <c r="P182" s="239"/>
      <c r="Q182" s="241"/>
      <c r="R182" s="236" t="str">
        <f ca="1">IF(ISERROR($V182),"",OFFSET('Smelter Look-up'!$C$4,$V182-4,0)&amp;"")</f>
        <v>Mitsubishi Materials Corporation</v>
      </c>
      <c r="S182" s="250" t="str">
        <f t="shared" ca="1" si="6"/>
        <v>JP</v>
      </c>
      <c r="T182" s="250" t="str">
        <f ca="1">IF(B182="","",IF(ISERROR(MATCH($J182,SorP!$B$1:$B$6230,0)),"",INDIRECT("'SorP'!$A$"&amp;MATCH($J182,SorP!$B$1:$B$6230,0))))</f>
        <v>JP-28</v>
      </c>
      <c r="U182" s="280"/>
      <c r="V182" s="281">
        <f>IF(C182="",NA(),MATCH($B182&amp;$C182,'Smelter Look-up'!$J:$J,0))</f>
        <v>429</v>
      </c>
      <c r="W182" s="282"/>
      <c r="X182" s="282">
        <f t="shared" ca="1" si="7"/>
        <v>0</v>
      </c>
      <c r="Y182" s="282"/>
      <c r="Z182" s="282"/>
      <c r="AB182" s="284" t="str">
        <f t="shared" si="8"/>
        <v>TinMitsubishi Materials Corporation</v>
      </c>
    </row>
    <row r="183" spans="1:28" s="283" customFormat="1" ht="20.25">
      <c r="A183" s="346"/>
      <c r="B183" s="236" t="s">
        <v>1264</v>
      </c>
      <c r="C183" s="242" t="s">
        <v>2993</v>
      </c>
      <c r="D183" s="236"/>
      <c r="E183" s="236" t="str">
        <f ca="1">IF(ISERROR($V183),"",OFFSET('Smelter Look-up'!$D$4,$V183-4,0)&amp;"")</f>
        <v>MALAYSIA</v>
      </c>
      <c r="F183" s="236" t="str">
        <f ca="1">IF(ISERROR($V183),"",OFFSET('Smelter Look-up'!$E$4,$V183-4,0))</f>
        <v>CID002858</v>
      </c>
      <c r="G183" s="236" t="str">
        <f ca="1">IF(C183=$X$4,"Enter smelter details", IF(ISERROR($V183),"",OFFSET('Smelter Look-up'!$F$4,$V183-4,0)))</f>
        <v>RMI</v>
      </c>
      <c r="H183" s="237">
        <f ca="1">IF(ISERROR($V183),"",OFFSET('Smelter Look-up'!$G$4,$V183-4,0))</f>
        <v>0</v>
      </c>
      <c r="I183" s="238" t="str">
        <f ca="1">IF(ISERROR($V183),"",OFFSET('Smelter Look-up'!$H$4,$V183-4,0))</f>
        <v>Kawasan Perindustrian Bukit Rambai</v>
      </c>
      <c r="J183" s="238" t="str">
        <f ca="1">IF(ISERROR($V183),"",OFFSET('Smelter Look-up'!$I$4,$V183-4,0))</f>
        <v>Melaka</v>
      </c>
      <c r="K183" s="240"/>
      <c r="L183" s="240"/>
      <c r="M183" s="240"/>
      <c r="N183" s="240"/>
      <c r="O183" s="240"/>
      <c r="P183" s="239"/>
      <c r="Q183" s="241"/>
      <c r="R183" s="236" t="str">
        <f ca="1">IF(ISERROR($V183),"",OFFSET('Smelter Look-up'!$C$4,$V183-4,0)&amp;"")</f>
        <v>Modeltech Sdn Bhd</v>
      </c>
      <c r="S183" s="250" t="str">
        <f t="shared" ca="1" si="6"/>
        <v>MY</v>
      </c>
      <c r="T183" s="250" t="str">
        <f ca="1">IF(B183="","",IF(ISERROR(MATCH($J183,SorP!$B$1:$B$6230,0)),"",INDIRECT("'SorP'!$A$"&amp;MATCH($J183,SorP!$B$1:$B$6230,0))))</f>
        <v>MY-04</v>
      </c>
      <c r="U183" s="280"/>
      <c r="V183" s="281">
        <f>IF(C183="",NA(),MATCH($B183&amp;$C183,'Smelter Look-up'!$J:$J,0))</f>
        <v>430</v>
      </c>
      <c r="W183" s="282"/>
      <c r="X183" s="282">
        <f t="shared" ca="1" si="7"/>
        <v>0</v>
      </c>
      <c r="Y183" s="282"/>
      <c r="Z183" s="282"/>
      <c r="AB183" s="284" t="str">
        <f t="shared" si="8"/>
        <v>TinModeltech Sdn Bhd</v>
      </c>
    </row>
    <row r="184" spans="1:28" s="283" customFormat="1" ht="20.25">
      <c r="A184" s="346"/>
      <c r="B184" s="236" t="s">
        <v>1264</v>
      </c>
      <c r="C184" s="242" t="s">
        <v>886</v>
      </c>
      <c r="D184" s="236"/>
      <c r="E184" s="236" t="str">
        <f ca="1">IF(ISERROR($V184),"",OFFSET('Smelter Look-up'!$D$4,$V184-4,0)&amp;"")</f>
        <v>THAILAND</v>
      </c>
      <c r="F184" s="236" t="str">
        <f ca="1">IF(ISERROR($V184),"",OFFSET('Smelter Look-up'!$E$4,$V184-4,0))</f>
        <v>CID001314</v>
      </c>
      <c r="G184" s="236" t="str">
        <f ca="1">IF(C184=$X$4,"Enter smelter details", IF(ISERROR($V184),"",OFFSET('Smelter Look-up'!$F$4,$V184-4,0)))</f>
        <v>RMI</v>
      </c>
      <c r="H184" s="237">
        <f ca="1">IF(ISERROR($V184),"",OFFSET('Smelter Look-up'!$G$4,$V184-4,0))</f>
        <v>0</v>
      </c>
      <c r="I184" s="238" t="str">
        <f ca="1">IF(ISERROR($V184),"",OFFSET('Smelter Look-up'!$H$4,$V184-4,0))</f>
        <v>Nongkham Sriracha</v>
      </c>
      <c r="J184" s="238" t="str">
        <f ca="1">IF(ISERROR($V184),"",OFFSET('Smelter Look-up'!$I$4,$V184-4,0))</f>
        <v>Chon Buri</v>
      </c>
      <c r="K184" s="240"/>
      <c r="L184" s="240"/>
      <c r="M184" s="240"/>
      <c r="N184" s="240"/>
      <c r="O184" s="240"/>
      <c r="P184" s="239"/>
      <c r="Q184" s="241"/>
      <c r="R184" s="236" t="str">
        <f ca="1">IF(ISERROR($V184),"",OFFSET('Smelter Look-up'!$C$4,$V184-4,0)&amp;"")</f>
        <v>O.M. Manufacturing (Thailand) Co., Ltd.</v>
      </c>
      <c r="S184" s="250" t="str">
        <f t="shared" ca="1" si="6"/>
        <v>TH</v>
      </c>
      <c r="T184" s="250" t="str">
        <f ca="1">IF(B184="","",IF(ISERROR(MATCH($J184,SorP!$B$1:$B$6230,0)),"",INDIRECT("'SorP'!$A$"&amp;MATCH($J184,SorP!$B$1:$B$6230,0))))</f>
        <v>TH-20</v>
      </c>
      <c r="U184" s="280"/>
      <c r="V184" s="281">
        <f>IF(C184="",NA(),MATCH($B184&amp;$C184,'Smelter Look-up'!$J:$J,0))</f>
        <v>435</v>
      </c>
      <c r="W184" s="282"/>
      <c r="X184" s="282">
        <f t="shared" ca="1" si="7"/>
        <v>0</v>
      </c>
      <c r="Y184" s="282"/>
      <c r="Z184" s="282"/>
      <c r="AB184" s="284" t="str">
        <f t="shared" si="8"/>
        <v>TinO.M. Manufacturing (Thailand) Co., Ltd.</v>
      </c>
    </row>
    <row r="185" spans="1:28" s="283" customFormat="1" ht="20.25">
      <c r="A185" s="346"/>
      <c r="B185" s="236" t="s">
        <v>1264</v>
      </c>
      <c r="C185" s="242" t="s">
        <v>1561</v>
      </c>
      <c r="D185" s="236"/>
      <c r="E185" s="236" t="str">
        <f ca="1">IF(ISERROR($V185),"",OFFSET('Smelter Look-up'!$D$4,$V185-4,0)&amp;"")</f>
        <v>PHILIPPINES</v>
      </c>
      <c r="F185" s="236" t="str">
        <f ca="1">IF(ISERROR($V185),"",OFFSET('Smelter Look-up'!$E$4,$V185-4,0))</f>
        <v>CID002517</v>
      </c>
      <c r="G185" s="236" t="str">
        <f ca="1">IF(C185=$X$4,"Enter smelter details", IF(ISERROR($V185),"",OFFSET('Smelter Look-up'!$F$4,$V185-4,0)))</f>
        <v>RMI</v>
      </c>
      <c r="H185" s="237">
        <f ca="1">IF(ISERROR($V185),"",OFFSET('Smelter Look-up'!$G$4,$V185-4,0))</f>
        <v>0</v>
      </c>
      <c r="I185" s="238" t="str">
        <f ca="1">IF(ISERROR($V185),"",OFFSET('Smelter Look-up'!$H$4,$V185-4,0))</f>
        <v>Rosario</v>
      </c>
      <c r="J185" s="238" t="str">
        <f ca="1">IF(ISERROR($V185),"",OFFSET('Smelter Look-up'!$I$4,$V185-4,0))</f>
        <v>Cavite</v>
      </c>
      <c r="K185" s="240"/>
      <c r="L185" s="240"/>
      <c r="M185" s="240"/>
      <c r="N185" s="240"/>
      <c r="O185" s="240"/>
      <c r="P185" s="239"/>
      <c r="Q185" s="241"/>
      <c r="R185" s="236" t="str">
        <f ca="1">IF(ISERROR($V185),"",OFFSET('Smelter Look-up'!$C$4,$V185-4,0)&amp;"")</f>
        <v>O.M. Manufacturing Philippines, Inc.</v>
      </c>
      <c r="S185" s="250" t="str">
        <f t="shared" ca="1" si="6"/>
        <v>PH</v>
      </c>
      <c r="T185" s="250" t="str">
        <f ca="1">IF(B185="","",IF(ISERROR(MATCH($J185,SorP!$B$1:$B$6230,0)),"",INDIRECT("'SorP'!$A$"&amp;MATCH($J185,SorP!$B$1:$B$6230,0))))</f>
        <v>PH-CAV</v>
      </c>
      <c r="U185" s="280"/>
      <c r="V185" s="281">
        <f>IF(C185="",NA(),MATCH($B185&amp;$C185,'Smelter Look-up'!$J:$J,0))</f>
        <v>436</v>
      </c>
      <c r="W185" s="282"/>
      <c r="X185" s="282">
        <f t="shared" ca="1" si="7"/>
        <v>0</v>
      </c>
      <c r="Y185" s="282"/>
      <c r="Z185" s="282"/>
      <c r="AB185" s="284" t="str">
        <f t="shared" si="8"/>
        <v>TinO.M. Manufacturing Philippines, Inc.</v>
      </c>
    </row>
    <row r="186" spans="1:28" s="283" customFormat="1" ht="20.25">
      <c r="A186" s="346"/>
      <c r="B186" s="236" t="s">
        <v>1264</v>
      </c>
      <c r="C186" s="242" t="s">
        <v>2092</v>
      </c>
      <c r="D186" s="236"/>
      <c r="E186" s="236" t="str">
        <f ca="1">IF(ISERROR($V186),"",OFFSET('Smelter Look-up'!$D$4,$V186-4,0)&amp;"")</f>
        <v>BOLIVIA (PLURINATIONAL STATE OF)</v>
      </c>
      <c r="F186" s="236" t="str">
        <f ca="1">IF(ISERROR($V186),"",OFFSET('Smelter Look-up'!$E$4,$V186-4,0))</f>
        <v>CID001337</v>
      </c>
      <c r="G186" s="236" t="str">
        <f ca="1">IF(C186=$X$4,"Enter smelter details", IF(ISERROR($V186),"",OFFSET('Smelter Look-up'!$F$4,$V186-4,0)))</f>
        <v>RMI</v>
      </c>
      <c r="H186" s="237">
        <f ca="1">IF(ISERROR($V186),"",OFFSET('Smelter Look-up'!$G$4,$V186-4,0))</f>
        <v>0</v>
      </c>
      <c r="I186" s="238" t="str">
        <f ca="1">IF(ISERROR($V186),"",OFFSET('Smelter Look-up'!$H$4,$V186-4,0))</f>
        <v>Oruro</v>
      </c>
      <c r="J186" s="238" t="str">
        <f ca="1">IF(ISERROR($V186),"",OFFSET('Smelter Look-up'!$I$4,$V186-4,0))</f>
        <v>Oruro</v>
      </c>
      <c r="K186" s="240"/>
      <c r="L186" s="240"/>
      <c r="M186" s="240"/>
      <c r="N186" s="240"/>
      <c r="O186" s="240"/>
      <c r="P186" s="239"/>
      <c r="Q186" s="241"/>
      <c r="R186" s="236" t="str">
        <f ca="1">IF(ISERROR($V186),"",OFFSET('Smelter Look-up'!$C$4,$V186-4,0)&amp;"")</f>
        <v>Operaciones Metalurgical S.A.</v>
      </c>
      <c r="S186" s="250" t="str">
        <f t="shared" ca="1" si="6"/>
        <v>BO</v>
      </c>
      <c r="T186" s="250" t="str">
        <f ca="1">IF(B186="","",IF(ISERROR(MATCH($J186,SorP!$B$1:$B$6230,0)),"",INDIRECT("'SorP'!$A$"&amp;MATCH($J186,SorP!$B$1:$B$6230,0))))</f>
        <v>BO-O</v>
      </c>
      <c r="U186" s="280"/>
      <c r="V186" s="281">
        <f>IF(C186="",NA(),MATCH($B186&amp;$C186,'Smelter Look-up'!$J:$J,0))</f>
        <v>438</v>
      </c>
      <c r="W186" s="282"/>
      <c r="X186" s="282">
        <f t="shared" ca="1" si="7"/>
        <v>0</v>
      </c>
      <c r="Y186" s="282"/>
      <c r="Z186" s="282"/>
      <c r="AB186" s="284" t="str">
        <f t="shared" si="8"/>
        <v>TinOperaciones Metalurgical S.A.</v>
      </c>
    </row>
    <row r="187" spans="1:28" s="283" customFormat="1" ht="20.25">
      <c r="A187" s="346"/>
      <c r="B187" s="236" t="s">
        <v>1264</v>
      </c>
      <c r="C187" s="242" t="s">
        <v>2707</v>
      </c>
      <c r="D187" s="236"/>
      <c r="E187" s="236" t="str">
        <f ca="1">IF(ISERROR($V187),"",OFFSET('Smelter Look-up'!$D$4,$V187-4,0)&amp;"")</f>
        <v>INDONESIA</v>
      </c>
      <c r="F187" s="236" t="str">
        <f ca="1">IF(ISERROR($V187),"",OFFSET('Smelter Look-up'!$E$4,$V187-4,0))</f>
        <v>CID000309</v>
      </c>
      <c r="G187" s="236" t="str">
        <f ca="1">IF(C187=$X$4,"Enter smelter details", IF(ISERROR($V187),"",OFFSET('Smelter Look-up'!$F$4,$V187-4,0)))</f>
        <v>RMI</v>
      </c>
      <c r="H187" s="237">
        <f ca="1">IF(ISERROR($V187),"",OFFSET('Smelter Look-up'!$G$4,$V187-4,0))</f>
        <v>0</v>
      </c>
      <c r="I187" s="238" t="str">
        <f ca="1">IF(ISERROR($V187),"",OFFSET('Smelter Look-up'!$H$4,$V187-4,0))</f>
        <v>Pemali</v>
      </c>
      <c r="J187" s="238" t="str">
        <f ca="1">IF(ISERROR($V187),"",OFFSET('Smelter Look-up'!$I$4,$V187-4,0))</f>
        <v>Kepulauan Bangka Belitung</v>
      </c>
      <c r="K187" s="240"/>
      <c r="L187" s="240"/>
      <c r="M187" s="240"/>
      <c r="N187" s="240"/>
      <c r="O187" s="240"/>
      <c r="P187" s="239"/>
      <c r="Q187" s="241"/>
      <c r="R187" s="236" t="str">
        <f ca="1">IF(ISERROR($V187),"",OFFSET('Smelter Look-up'!$C$4,$V187-4,0)&amp;"")</f>
        <v>PT Aries Kencana Sejahtera</v>
      </c>
      <c r="S187" s="250" t="str">
        <f t="shared" ref="S187:S250" ca="1" si="9">IF(B187="","",IF(ISERROR(MATCH($E187,CL,0)),"Unknown",INDIRECT("'C'!$A$"&amp;MATCH($E187,CL,0)+1)))</f>
        <v>ID</v>
      </c>
      <c r="T187" s="250" t="str">
        <f ca="1">IF(B187="","",IF(ISERROR(MATCH($J187,SorP!$B$1:$B$6230,0)),"",INDIRECT("'SorP'!$A$"&amp;MATCH($J187,SorP!$B$1:$B$6230,0))))</f>
        <v>ID-BB</v>
      </c>
      <c r="U187" s="280"/>
      <c r="V187" s="281">
        <f>IF(C187="",NA(),MATCH($B187&amp;$C187,'Smelter Look-up'!$J:$J,0))</f>
        <v>441</v>
      </c>
      <c r="W187" s="282"/>
      <c r="X187" s="282">
        <f t="shared" ref="X187:X250" ca="1" si="10">IF(AND(C187="Smelter not listed",OR(LEN(D187)=0,LEN(E187)=0)),1,0)</f>
        <v>0</v>
      </c>
      <c r="Y187" s="282"/>
      <c r="Z187" s="282"/>
      <c r="AB187" s="284" t="str">
        <f t="shared" ref="AB187:AB250" si="11">B187&amp;C187</f>
        <v>TinPT Aries Kencana Sejahtera</v>
      </c>
    </row>
    <row r="188" spans="1:28" s="283" customFormat="1" ht="20.25">
      <c r="A188" s="346"/>
      <c r="B188" s="236" t="s">
        <v>1264</v>
      </c>
      <c r="C188" s="242" t="s">
        <v>971</v>
      </c>
      <c r="D188" s="236"/>
      <c r="E188" s="236" t="str">
        <f ca="1">IF(ISERROR($V188),"",OFFSET('Smelter Look-up'!$D$4,$V188-4,0)&amp;"")</f>
        <v>INDONESIA</v>
      </c>
      <c r="F188" s="236" t="str">
        <f ca="1">IF(ISERROR($V188),"",OFFSET('Smelter Look-up'!$E$4,$V188-4,0))</f>
        <v>CID001399</v>
      </c>
      <c r="G188" s="236" t="str">
        <f ca="1">IF(C188=$X$4,"Enter smelter details", IF(ISERROR($V188),"",OFFSET('Smelter Look-up'!$F$4,$V188-4,0)))</f>
        <v>RMI</v>
      </c>
      <c r="H188" s="237">
        <f ca="1">IF(ISERROR($V188),"",OFFSET('Smelter Look-up'!$G$4,$V188-4,0))</f>
        <v>0</v>
      </c>
      <c r="I188" s="238" t="str">
        <f ca="1">IF(ISERROR($V188),"",OFFSET('Smelter Look-up'!$H$4,$V188-4,0))</f>
        <v>Sungailiat</v>
      </c>
      <c r="J188" s="238" t="str">
        <f ca="1">IF(ISERROR($V188),"",OFFSET('Smelter Look-up'!$I$4,$V188-4,0))</f>
        <v>Kepulauan Bangka Belitung</v>
      </c>
      <c r="K188" s="240"/>
      <c r="L188" s="240"/>
      <c r="M188" s="240"/>
      <c r="N188" s="240"/>
      <c r="O188" s="240"/>
      <c r="P188" s="239"/>
      <c r="Q188" s="241"/>
      <c r="R188" s="236" t="str">
        <f ca="1">IF(ISERROR($V188),"",OFFSET('Smelter Look-up'!$C$4,$V188-4,0)&amp;"")</f>
        <v>PT Artha Cipta Langgeng</v>
      </c>
      <c r="S188" s="250" t="str">
        <f t="shared" ca="1" si="9"/>
        <v>ID</v>
      </c>
      <c r="T188" s="250" t="str">
        <f ca="1">IF(B188="","",IF(ISERROR(MATCH($J188,SorP!$B$1:$B$6230,0)),"",INDIRECT("'SorP'!$A$"&amp;MATCH($J188,SorP!$B$1:$B$6230,0))))</f>
        <v>ID-BB</v>
      </c>
      <c r="U188" s="280"/>
      <c r="V188" s="281">
        <f>IF(C188="",NA(),MATCH($B188&amp;$C188,'Smelter Look-up'!$J:$J,0))</f>
        <v>442</v>
      </c>
      <c r="W188" s="282"/>
      <c r="X188" s="282">
        <f t="shared" ca="1" si="10"/>
        <v>0</v>
      </c>
      <c r="Y188" s="282"/>
      <c r="Z188" s="282"/>
      <c r="AB188" s="284" t="str">
        <f t="shared" si="11"/>
        <v>TinPT Artha Cipta Langgeng</v>
      </c>
    </row>
    <row r="189" spans="1:28" s="283" customFormat="1" ht="20.25">
      <c r="A189" s="346"/>
      <c r="B189" s="236" t="s">
        <v>1264</v>
      </c>
      <c r="C189" s="242" t="s">
        <v>1563</v>
      </c>
      <c r="D189" s="236"/>
      <c r="E189" s="236" t="str">
        <f ca="1">IF(ISERROR($V189),"",OFFSET('Smelter Look-up'!$D$4,$V189-4,0)&amp;"")</f>
        <v>INDONESIA</v>
      </c>
      <c r="F189" s="236" t="str">
        <f ca="1">IF(ISERROR($V189),"",OFFSET('Smelter Look-up'!$E$4,$V189-4,0))</f>
        <v>CID002503</v>
      </c>
      <c r="G189" s="236" t="str">
        <f ca="1">IF(C189=$X$4,"Enter smelter details", IF(ISERROR($V189),"",OFFSET('Smelter Look-up'!$F$4,$V189-4,0)))</f>
        <v>RMI</v>
      </c>
      <c r="H189" s="237">
        <f ca="1">IF(ISERROR($V189),"",OFFSET('Smelter Look-up'!$G$4,$V189-4,0))</f>
        <v>0</v>
      </c>
      <c r="I189" s="238" t="str">
        <f ca="1">IF(ISERROR($V189),"",OFFSET('Smelter Look-up'!$H$4,$V189-4,0))</f>
        <v>Sungailiat</v>
      </c>
      <c r="J189" s="238" t="str">
        <f ca="1">IF(ISERROR($V189),"",OFFSET('Smelter Look-up'!$I$4,$V189-4,0))</f>
        <v>Kepulauan Bangka Belitung</v>
      </c>
      <c r="K189" s="240"/>
      <c r="L189" s="240"/>
      <c r="M189" s="240"/>
      <c r="N189" s="240"/>
      <c r="O189" s="240"/>
      <c r="P189" s="239"/>
      <c r="Q189" s="241"/>
      <c r="R189" s="236" t="str">
        <f ca="1">IF(ISERROR($V189),"",OFFSET('Smelter Look-up'!$C$4,$V189-4,0)&amp;"")</f>
        <v>PT ATD Makmur Mandiri Jaya</v>
      </c>
      <c r="S189" s="250" t="str">
        <f t="shared" ca="1" si="9"/>
        <v>ID</v>
      </c>
      <c r="T189" s="250" t="str">
        <f ca="1">IF(B189="","",IF(ISERROR(MATCH($J189,SorP!$B$1:$B$6230,0)),"",INDIRECT("'SorP'!$A$"&amp;MATCH($J189,SorP!$B$1:$B$6230,0))))</f>
        <v>ID-BB</v>
      </c>
      <c r="U189" s="280"/>
      <c r="V189" s="281">
        <f>IF(C189="",NA(),MATCH($B189&amp;$C189,'Smelter Look-up'!$J:$J,0))</f>
        <v>443</v>
      </c>
      <c r="W189" s="282"/>
      <c r="X189" s="282">
        <f t="shared" ca="1" si="10"/>
        <v>0</v>
      </c>
      <c r="Y189" s="282"/>
      <c r="Z189" s="282"/>
      <c r="AB189" s="284" t="str">
        <f t="shared" si="11"/>
        <v>TinPT ATD Makmur Mandiri Jaya</v>
      </c>
    </row>
    <row r="190" spans="1:28" s="283" customFormat="1" ht="20.25">
      <c r="A190" s="346"/>
      <c r="B190" s="236" t="s">
        <v>1264</v>
      </c>
      <c r="C190" s="242" t="s">
        <v>972</v>
      </c>
      <c r="D190" s="236"/>
      <c r="E190" s="236" t="str">
        <f ca="1">IF(ISERROR($V190),"",OFFSET('Smelter Look-up'!$D$4,$V190-4,0)&amp;"")</f>
        <v>INDONESIA</v>
      </c>
      <c r="F190" s="236" t="str">
        <f ca="1">IF(ISERROR($V190),"",OFFSET('Smelter Look-up'!$E$4,$V190-4,0))</f>
        <v>CID001402</v>
      </c>
      <c r="G190" s="236" t="str">
        <f ca="1">IF(C190=$X$4,"Enter smelter details", IF(ISERROR($V190),"",OFFSET('Smelter Look-up'!$F$4,$V190-4,0)))</f>
        <v>RMI</v>
      </c>
      <c r="H190" s="237">
        <f ca="1">IF(ISERROR($V190),"",OFFSET('Smelter Look-up'!$G$4,$V190-4,0))</f>
        <v>0</v>
      </c>
      <c r="I190" s="238" t="str">
        <f ca="1">IF(ISERROR($V190),"",OFFSET('Smelter Look-up'!$H$4,$V190-4,0))</f>
        <v>Lintang</v>
      </c>
      <c r="J190" s="238" t="str">
        <f ca="1">IF(ISERROR($V190),"",OFFSET('Smelter Look-up'!$I$4,$V190-4,0))</f>
        <v>Kepulauan Bangka Belitung</v>
      </c>
      <c r="K190" s="240"/>
      <c r="L190" s="240"/>
      <c r="M190" s="240"/>
      <c r="N190" s="240"/>
      <c r="O190" s="240"/>
      <c r="P190" s="239"/>
      <c r="Q190" s="241"/>
      <c r="R190" s="236" t="str">
        <f ca="1">IF(ISERROR($V190),"",OFFSET('Smelter Look-up'!$C$4,$V190-4,0)&amp;"")</f>
        <v>PT Babel Inti Perkasa</v>
      </c>
      <c r="S190" s="250" t="str">
        <f t="shared" ca="1" si="9"/>
        <v>ID</v>
      </c>
      <c r="T190" s="250" t="str">
        <f ca="1">IF(B190="","",IF(ISERROR(MATCH($J190,SorP!$B$1:$B$6230,0)),"",INDIRECT("'SorP'!$A$"&amp;MATCH($J190,SorP!$B$1:$B$6230,0))))</f>
        <v>ID-BB</v>
      </c>
      <c r="U190" s="280"/>
      <c r="V190" s="281">
        <f>IF(C190="",NA(),MATCH($B190&amp;$C190,'Smelter Look-up'!$J:$J,0))</f>
        <v>444</v>
      </c>
      <c r="W190" s="282"/>
      <c r="X190" s="282">
        <f t="shared" ca="1" si="10"/>
        <v>0</v>
      </c>
      <c r="Y190" s="282"/>
      <c r="Z190" s="282"/>
      <c r="AB190" s="284" t="str">
        <f t="shared" si="11"/>
        <v>TinPT Babel Inti Perkasa</v>
      </c>
    </row>
    <row r="191" spans="1:28" s="283" customFormat="1" ht="20.25">
      <c r="A191" s="346"/>
      <c r="B191" s="236" t="s">
        <v>1264</v>
      </c>
      <c r="C191" s="242" t="s">
        <v>2695</v>
      </c>
      <c r="D191" s="236"/>
      <c r="E191" s="236" t="str">
        <f ca="1">IF(ISERROR($V191),"",OFFSET('Smelter Look-up'!$D$4,$V191-4,0)&amp;"")</f>
        <v>INDONESIA</v>
      </c>
      <c r="F191" s="236" t="str">
        <f ca="1">IF(ISERROR($V191),"",OFFSET('Smelter Look-up'!$E$4,$V191-4,0))</f>
        <v>CID002776</v>
      </c>
      <c r="G191" s="236" t="str">
        <f ca="1">IF(C191=$X$4,"Enter smelter details", IF(ISERROR($V191),"",OFFSET('Smelter Look-up'!$F$4,$V191-4,0)))</f>
        <v>RMI</v>
      </c>
      <c r="H191" s="237">
        <f ca="1">IF(ISERROR($V191),"",OFFSET('Smelter Look-up'!$G$4,$V191-4,0))</f>
        <v>0</v>
      </c>
      <c r="I191" s="238" t="str">
        <f ca="1">IF(ISERROR($V191),"",OFFSET('Smelter Look-up'!$H$4,$V191-4,0))</f>
        <v>Air Mesu</v>
      </c>
      <c r="J191" s="238" t="str">
        <f ca="1">IF(ISERROR($V191),"",OFFSET('Smelter Look-up'!$I$4,$V191-4,0))</f>
        <v>Kepulauan Bangka Belitung</v>
      </c>
      <c r="K191" s="240"/>
      <c r="L191" s="240"/>
      <c r="M191" s="240"/>
      <c r="N191" s="240"/>
      <c r="O191" s="240"/>
      <c r="P191" s="239"/>
      <c r="Q191" s="241"/>
      <c r="R191" s="236" t="str">
        <f ca="1">IF(ISERROR($V191),"",OFFSET('Smelter Look-up'!$C$4,$V191-4,0)&amp;"")</f>
        <v>PT Bangka Prima Tin</v>
      </c>
      <c r="S191" s="250" t="str">
        <f t="shared" ca="1" si="9"/>
        <v>ID</v>
      </c>
      <c r="T191" s="250" t="str">
        <f ca="1">IF(B191="","",IF(ISERROR(MATCH($J191,SorP!$B$1:$B$6230,0)),"",INDIRECT("'SorP'!$A$"&amp;MATCH($J191,SorP!$B$1:$B$6230,0))))</f>
        <v>ID-BB</v>
      </c>
      <c r="U191" s="280"/>
      <c r="V191" s="281">
        <f>IF(C191="",NA(),MATCH($B191&amp;$C191,'Smelter Look-up'!$J:$J,0))</f>
        <v>445</v>
      </c>
      <c r="W191" s="282"/>
      <c r="X191" s="282">
        <f t="shared" ca="1" si="10"/>
        <v>0</v>
      </c>
      <c r="Y191" s="282"/>
      <c r="Z191" s="282"/>
      <c r="AB191" s="284" t="str">
        <f t="shared" si="11"/>
        <v>TinPT Bangka Prima Tin</v>
      </c>
    </row>
    <row r="192" spans="1:28" s="283" customFormat="1" ht="20.25">
      <c r="A192" s="346"/>
      <c r="B192" s="236" t="s">
        <v>1264</v>
      </c>
      <c r="C192" s="242" t="s">
        <v>14321</v>
      </c>
      <c r="D192" s="236"/>
      <c r="E192" s="236" t="str">
        <f ca="1">IF(ISERROR($V192),"",OFFSET('Smelter Look-up'!$D$4,$V192-4,0)&amp;"")</f>
        <v>INDONESIA</v>
      </c>
      <c r="F192" s="236" t="str">
        <f ca="1">IF(ISERROR($V192),"",OFFSET('Smelter Look-up'!$E$4,$V192-4,0))</f>
        <v>CID003205</v>
      </c>
      <c r="G192" s="236" t="str">
        <f ca="1">IF(C192=$X$4,"Enter smelter details", IF(ISERROR($V192),"",OFFSET('Smelter Look-up'!$F$4,$V192-4,0)))</f>
        <v>RMI</v>
      </c>
      <c r="H192" s="237">
        <f ca="1">IF(ISERROR($V192),"",OFFSET('Smelter Look-up'!$G$4,$V192-4,0))</f>
        <v>0</v>
      </c>
      <c r="I192" s="238" t="str">
        <f ca="1">IF(ISERROR($V192),"",OFFSET('Smelter Look-up'!$H$4,$V192-4,0))</f>
        <v>Pangkalpinang</v>
      </c>
      <c r="J192" s="238" t="str">
        <f ca="1">IF(ISERROR($V192),"",OFFSET('Smelter Look-up'!$I$4,$V192-4,0))</f>
        <v>Kepulauan Bangka Belitung</v>
      </c>
      <c r="K192" s="240"/>
      <c r="L192" s="240"/>
      <c r="M192" s="240"/>
      <c r="N192" s="240"/>
      <c r="O192" s="240"/>
      <c r="P192" s="239"/>
      <c r="Q192" s="241"/>
      <c r="R192" s="236" t="str">
        <f ca="1">IF(ISERROR($V192),"",OFFSET('Smelter Look-up'!$C$4,$V192-4,0)&amp;"")</f>
        <v>PT Bangka Serumpun</v>
      </c>
      <c r="S192" s="250" t="str">
        <f t="shared" ca="1" si="9"/>
        <v>ID</v>
      </c>
      <c r="T192" s="250" t="str">
        <f ca="1">IF(B192="","",IF(ISERROR(MATCH($J192,SorP!$B$1:$B$6230,0)),"",INDIRECT("'SorP'!$A$"&amp;MATCH($J192,SorP!$B$1:$B$6230,0))))</f>
        <v>ID-BB</v>
      </c>
      <c r="U192" s="280"/>
      <c r="V192" s="281">
        <f>IF(C192="",NA(),MATCH($B192&amp;$C192,'Smelter Look-up'!$J:$J,0))</f>
        <v>446</v>
      </c>
      <c r="W192" s="282"/>
      <c r="X192" s="282">
        <f t="shared" ca="1" si="10"/>
        <v>0</v>
      </c>
      <c r="Y192" s="282"/>
      <c r="Z192" s="282"/>
      <c r="AB192" s="284" t="str">
        <f t="shared" si="11"/>
        <v>TinPT Bangka Serumpun</v>
      </c>
    </row>
    <row r="193" spans="1:28" s="283" customFormat="1" ht="20.25">
      <c r="A193" s="346"/>
      <c r="B193" s="236" t="s">
        <v>1264</v>
      </c>
      <c r="C193" s="242" t="s">
        <v>702</v>
      </c>
      <c r="D193" s="236"/>
      <c r="E193" s="236" t="str">
        <f ca="1">IF(ISERROR($V193),"",OFFSET('Smelter Look-up'!$D$4,$V193-4,0)&amp;"")</f>
        <v>INDONESIA</v>
      </c>
      <c r="F193" s="236" t="str">
        <f ca="1">IF(ISERROR($V193),"",OFFSET('Smelter Look-up'!$E$4,$V193-4,0))</f>
        <v>CID001419</v>
      </c>
      <c r="G193" s="236" t="str">
        <f ca="1">IF(C193=$X$4,"Enter smelter details", IF(ISERROR($V193),"",OFFSET('Smelter Look-up'!$F$4,$V193-4,0)))</f>
        <v>RMI</v>
      </c>
      <c r="H193" s="237">
        <f ca="1">IF(ISERROR($V193),"",OFFSET('Smelter Look-up'!$G$4,$V193-4,0))</f>
        <v>0</v>
      </c>
      <c r="I193" s="238" t="str">
        <f ca="1">IF(ISERROR($V193),"",OFFSET('Smelter Look-up'!$H$4,$V193-4,0))</f>
        <v>Sungailiat</v>
      </c>
      <c r="J193" s="238" t="str">
        <f ca="1">IF(ISERROR($V193),"",OFFSET('Smelter Look-up'!$I$4,$V193-4,0))</f>
        <v>Kepulauan Bangka Belitung</v>
      </c>
      <c r="K193" s="240"/>
      <c r="L193" s="240"/>
      <c r="M193" s="240"/>
      <c r="N193" s="240"/>
      <c r="O193" s="240"/>
      <c r="P193" s="239"/>
      <c r="Q193" s="241"/>
      <c r="R193" s="236" t="str">
        <f ca="1">IF(ISERROR($V193),"",OFFSET('Smelter Look-up'!$C$4,$V193-4,0)&amp;"")</f>
        <v>PT Bangka Tin Industry</v>
      </c>
      <c r="S193" s="250" t="str">
        <f t="shared" ca="1" si="9"/>
        <v>ID</v>
      </c>
      <c r="T193" s="250" t="str">
        <f ca="1">IF(B193="","",IF(ISERROR(MATCH($J193,SorP!$B$1:$B$6230,0)),"",INDIRECT("'SorP'!$A$"&amp;MATCH($J193,SorP!$B$1:$B$6230,0))))</f>
        <v>ID-BB</v>
      </c>
      <c r="U193" s="280"/>
      <c r="V193" s="281">
        <f>IF(C193="",NA(),MATCH($B193&amp;$C193,'Smelter Look-up'!$J:$J,0))</f>
        <v>447</v>
      </c>
      <c r="W193" s="282"/>
      <c r="X193" s="282">
        <f t="shared" ca="1" si="10"/>
        <v>0</v>
      </c>
      <c r="Y193" s="282"/>
      <c r="Z193" s="282"/>
      <c r="AB193" s="284" t="str">
        <f t="shared" si="11"/>
        <v>TinPT Bangka Tin Industry</v>
      </c>
    </row>
    <row r="194" spans="1:28" s="283" customFormat="1" ht="20.25">
      <c r="A194" s="346"/>
      <c r="B194" s="236" t="s">
        <v>1264</v>
      </c>
      <c r="C194" s="242" t="s">
        <v>14561</v>
      </c>
      <c r="D194" s="236"/>
      <c r="E194" s="236" t="str">
        <f ca="1">IF(ISERROR($V194),"",OFFSET('Smelter Look-up'!$D$4,$V194-4,0)&amp;"")</f>
        <v>INDONESIA</v>
      </c>
      <c r="F194" s="236" t="str">
        <f ca="1">IF(ISERROR($V194),"",OFFSET('Smelter Look-up'!$E$4,$V194-4,0))</f>
        <v>CID001421</v>
      </c>
      <c r="G194" s="236" t="str">
        <f ca="1">IF(C194=$X$4,"Enter smelter details", IF(ISERROR($V194),"",OFFSET('Smelter Look-up'!$F$4,$V194-4,0)))</f>
        <v>RMI</v>
      </c>
      <c r="H194" s="237">
        <f ca="1">IF(ISERROR($V194),"",OFFSET('Smelter Look-up'!$G$4,$V194-4,0))</f>
        <v>0</v>
      </c>
      <c r="I194" s="238" t="str">
        <f ca="1">IF(ISERROR($V194),"",OFFSET('Smelter Look-up'!$H$4,$V194-4,0))</f>
        <v>Pegantungan</v>
      </c>
      <c r="J194" s="238" t="str">
        <f ca="1">IF(ISERROR($V194),"",OFFSET('Smelter Look-up'!$I$4,$V194-4,0))</f>
        <v>Kepulauan Bangka Belitung</v>
      </c>
      <c r="K194" s="240"/>
      <c r="L194" s="240"/>
      <c r="M194" s="240"/>
      <c r="N194" s="240"/>
      <c r="O194" s="240"/>
      <c r="P194" s="239"/>
      <c r="Q194" s="241"/>
      <c r="R194" s="236" t="str">
        <f ca="1">IF(ISERROR($V194),"",OFFSET('Smelter Look-up'!$C$4,$V194-4,0)&amp;"")</f>
        <v>PT Belitung Industri Sejahtera</v>
      </c>
      <c r="S194" s="250" t="str">
        <f t="shared" ca="1" si="9"/>
        <v>ID</v>
      </c>
      <c r="T194" s="250" t="str">
        <f ca="1">IF(B194="","",IF(ISERROR(MATCH($J194,SorP!$B$1:$B$6230,0)),"",INDIRECT("'SorP'!$A$"&amp;MATCH($J194,SorP!$B$1:$B$6230,0))))</f>
        <v>ID-BB</v>
      </c>
      <c r="U194" s="280"/>
      <c r="V194" s="281">
        <f>IF(C194="",NA(),MATCH($B194&amp;$C194,'Smelter Look-up'!$J:$J,0))</f>
        <v>448</v>
      </c>
      <c r="W194" s="282"/>
      <c r="X194" s="282">
        <f t="shared" ca="1" si="10"/>
        <v>0</v>
      </c>
      <c r="Y194" s="282"/>
      <c r="Z194" s="282"/>
      <c r="AB194" s="284" t="str">
        <f t="shared" si="11"/>
        <v>TinPT Belitung Industri Sejahtera</v>
      </c>
    </row>
    <row r="195" spans="1:28" s="283" customFormat="1" ht="20.25">
      <c r="A195" s="346"/>
      <c r="B195" s="236" t="s">
        <v>1264</v>
      </c>
      <c r="C195" s="242" t="s">
        <v>721</v>
      </c>
      <c r="D195" s="236"/>
      <c r="E195" s="236" t="str">
        <f ca="1">IF(ISERROR($V195),"",OFFSET('Smelter Look-up'!$D$4,$V195-4,0)&amp;"")</f>
        <v>INDONESIA</v>
      </c>
      <c r="F195" s="236" t="str">
        <f ca="1">IF(ISERROR($V195),"",OFFSET('Smelter Look-up'!$E$4,$V195-4,0))</f>
        <v>CID001428</v>
      </c>
      <c r="G195" s="236" t="str">
        <f ca="1">IF(C195=$X$4,"Enter smelter details", IF(ISERROR($V195),"",OFFSET('Smelter Look-up'!$F$4,$V195-4,0)))</f>
        <v>RMI</v>
      </c>
      <c r="H195" s="237">
        <f ca="1">IF(ISERROR($V195),"",OFFSET('Smelter Look-up'!$G$4,$V195-4,0))</f>
        <v>0</v>
      </c>
      <c r="I195" s="238" t="str">
        <f ca="1">IF(ISERROR($V195),"",OFFSET('Smelter Look-up'!$H$4,$V195-4,0))</f>
        <v>Pangkal Pinang</v>
      </c>
      <c r="J195" s="238" t="str">
        <f ca="1">IF(ISERROR($V195),"",OFFSET('Smelter Look-up'!$I$4,$V195-4,0))</f>
        <v>Kepulauan Bangka Belitung</v>
      </c>
      <c r="K195" s="240"/>
      <c r="L195" s="240"/>
      <c r="M195" s="240"/>
      <c r="N195" s="240"/>
      <c r="O195" s="240"/>
      <c r="P195" s="239"/>
      <c r="Q195" s="241"/>
      <c r="R195" s="236" t="str">
        <f ca="1">IF(ISERROR($V195),"",OFFSET('Smelter Look-up'!$C$4,$V195-4,0)&amp;"")</f>
        <v>PT Bukit Timah</v>
      </c>
      <c r="S195" s="250" t="str">
        <f t="shared" ca="1" si="9"/>
        <v>ID</v>
      </c>
      <c r="T195" s="250" t="str">
        <f ca="1">IF(B195="","",IF(ISERROR(MATCH($J195,SorP!$B$1:$B$6230,0)),"",INDIRECT("'SorP'!$A$"&amp;MATCH($J195,SorP!$B$1:$B$6230,0))))</f>
        <v>ID-BB</v>
      </c>
      <c r="U195" s="280"/>
      <c r="V195" s="281">
        <f>IF(C195="",NA(),MATCH($B195&amp;$C195,'Smelter Look-up'!$J:$J,0))</f>
        <v>449</v>
      </c>
      <c r="W195" s="282"/>
      <c r="X195" s="282">
        <f t="shared" ca="1" si="10"/>
        <v>0</v>
      </c>
      <c r="Y195" s="282"/>
      <c r="Z195" s="282"/>
      <c r="AB195" s="284" t="str">
        <f t="shared" si="11"/>
        <v>TinPT Bukit Timah</v>
      </c>
    </row>
    <row r="196" spans="1:28" s="283" customFormat="1" ht="20.25">
      <c r="A196" s="346"/>
      <c r="B196" s="236" t="s">
        <v>1264</v>
      </c>
      <c r="C196" s="242" t="s">
        <v>703</v>
      </c>
      <c r="D196" s="236"/>
      <c r="E196" s="236" t="str">
        <f ca="1">IF(ISERROR($V196),"",OFFSET('Smelter Look-up'!$D$4,$V196-4,0)&amp;"")</f>
        <v>INDONESIA</v>
      </c>
      <c r="F196" s="236" t="str">
        <f ca="1">IF(ISERROR($V196),"",OFFSET('Smelter Look-up'!$E$4,$V196-4,0))</f>
        <v>CID001434</v>
      </c>
      <c r="G196" s="236" t="str">
        <f ca="1">IF(C196=$X$4,"Enter smelter details", IF(ISERROR($V196),"",OFFSET('Smelter Look-up'!$F$4,$V196-4,0)))</f>
        <v>RMI</v>
      </c>
      <c r="H196" s="237">
        <f ca="1">IF(ISERROR($V196),"",OFFSET('Smelter Look-up'!$G$4,$V196-4,0))</f>
        <v>0</v>
      </c>
      <c r="I196" s="238" t="str">
        <f ca="1">IF(ISERROR($V196),"",OFFSET('Smelter Look-up'!$H$4,$V196-4,0))</f>
        <v>Pangkal Pinang</v>
      </c>
      <c r="J196" s="238" t="str">
        <f ca="1">IF(ISERROR($V196),"",OFFSET('Smelter Look-up'!$I$4,$V196-4,0))</f>
        <v>Kepulauan Bangka Belitung</v>
      </c>
      <c r="K196" s="240"/>
      <c r="L196" s="240"/>
      <c r="M196" s="240"/>
      <c r="N196" s="240"/>
      <c r="O196" s="240"/>
      <c r="P196" s="239"/>
      <c r="Q196" s="241"/>
      <c r="R196" s="236" t="str">
        <f ca="1">IF(ISERROR($V196),"",OFFSET('Smelter Look-up'!$C$4,$V196-4,0)&amp;"")</f>
        <v>PT DS Jaya Abadi</v>
      </c>
      <c r="S196" s="250" t="str">
        <f t="shared" ca="1" si="9"/>
        <v>ID</v>
      </c>
      <c r="T196" s="250" t="str">
        <f ca="1">IF(B196="","",IF(ISERROR(MATCH($J196,SorP!$B$1:$B$6230,0)),"",INDIRECT("'SorP'!$A$"&amp;MATCH($J196,SorP!$B$1:$B$6230,0))))</f>
        <v>ID-BB</v>
      </c>
      <c r="U196" s="280"/>
      <c r="V196" s="281">
        <f>IF(C196="",NA(),MATCH($B196&amp;$C196,'Smelter Look-up'!$J:$J,0))</f>
        <v>450</v>
      </c>
      <c r="W196" s="282"/>
      <c r="X196" s="282">
        <f t="shared" ca="1" si="10"/>
        <v>0</v>
      </c>
      <c r="Y196" s="282"/>
      <c r="Z196" s="282"/>
      <c r="AB196" s="284" t="str">
        <f t="shared" si="11"/>
        <v>TinPT DS Jaya Abadi</v>
      </c>
    </row>
    <row r="197" spans="1:28" s="283" customFormat="1" ht="20.25">
      <c r="A197" s="346"/>
      <c r="B197" s="236" t="s">
        <v>1264</v>
      </c>
      <c r="C197" s="242" t="s">
        <v>1565</v>
      </c>
      <c r="D197" s="236"/>
      <c r="E197" s="236" t="str">
        <f ca="1">IF(ISERROR($V197),"",OFFSET('Smelter Look-up'!$D$4,$V197-4,0)&amp;"")</f>
        <v>INDONESIA</v>
      </c>
      <c r="F197" s="236" t="str">
        <f ca="1">IF(ISERROR($V197),"",OFFSET('Smelter Look-up'!$E$4,$V197-4,0))</f>
        <v>CID002530</v>
      </c>
      <c r="G197" s="236" t="str">
        <f ca="1">IF(C197=$X$4,"Enter smelter details", IF(ISERROR($V197),"",OFFSET('Smelter Look-up'!$F$4,$V197-4,0)))</f>
        <v>RMI</v>
      </c>
      <c r="H197" s="237">
        <f ca="1">IF(ISERROR($V197),"",OFFSET('Smelter Look-up'!$G$4,$V197-4,0))</f>
        <v>0</v>
      </c>
      <c r="I197" s="238" t="str">
        <f ca="1">IF(ISERROR($V197),"",OFFSET('Smelter Look-up'!$H$4,$V197-4,0))</f>
        <v>Sungailiat</v>
      </c>
      <c r="J197" s="238" t="str">
        <f ca="1">IF(ISERROR($V197),"",OFFSET('Smelter Look-up'!$I$4,$V197-4,0))</f>
        <v>Kepulauan Bangka Belitung</v>
      </c>
      <c r="K197" s="240"/>
      <c r="L197" s="240"/>
      <c r="M197" s="240"/>
      <c r="N197" s="240"/>
      <c r="O197" s="240"/>
      <c r="P197" s="239"/>
      <c r="Q197" s="241"/>
      <c r="R197" s="236" t="str">
        <f ca="1">IF(ISERROR($V197),"",OFFSET('Smelter Look-up'!$C$4,$V197-4,0)&amp;"")</f>
        <v>PT Inti Stania Prima</v>
      </c>
      <c r="S197" s="250" t="str">
        <f t="shared" ca="1" si="9"/>
        <v>ID</v>
      </c>
      <c r="T197" s="250" t="str">
        <f ca="1">IF(B197="","",IF(ISERROR(MATCH($J197,SorP!$B$1:$B$6230,0)),"",INDIRECT("'SorP'!$A$"&amp;MATCH($J197,SorP!$B$1:$B$6230,0))))</f>
        <v>ID-BB</v>
      </c>
      <c r="U197" s="280"/>
      <c r="V197" s="281">
        <f>IF(C197="",NA(),MATCH($B197&amp;$C197,'Smelter Look-up'!$J:$J,0))</f>
        <v>454</v>
      </c>
      <c r="W197" s="282"/>
      <c r="X197" s="282">
        <f t="shared" ca="1" si="10"/>
        <v>0</v>
      </c>
      <c r="Y197" s="282"/>
      <c r="Z197" s="282"/>
      <c r="AB197" s="284" t="str">
        <f t="shared" si="11"/>
        <v>TinPT Inti Stania Prima</v>
      </c>
    </row>
    <row r="198" spans="1:28" s="283" customFormat="1" ht="20.25">
      <c r="A198" s="346"/>
      <c r="B198" s="236" t="s">
        <v>1264</v>
      </c>
      <c r="C198" s="242" t="s">
        <v>704</v>
      </c>
      <c r="D198" s="236"/>
      <c r="E198" s="236" t="str">
        <f ca="1">IF(ISERROR($V198),"",OFFSET('Smelter Look-up'!$D$4,$V198-4,0)&amp;"")</f>
        <v>INDONESIA</v>
      </c>
      <c r="F198" s="236" t="str">
        <f ca="1">IF(ISERROR($V198),"",OFFSET('Smelter Look-up'!$E$4,$V198-4,0))</f>
        <v>CID001448</v>
      </c>
      <c r="G198" s="236" t="str">
        <f ca="1">IF(C198=$X$4,"Enter smelter details", IF(ISERROR($V198),"",OFFSET('Smelter Look-up'!$F$4,$V198-4,0)))</f>
        <v>RMI</v>
      </c>
      <c r="H198" s="237">
        <f ca="1">IF(ISERROR($V198),"",OFFSET('Smelter Look-up'!$G$4,$V198-4,0))</f>
        <v>0</v>
      </c>
      <c r="I198" s="238" t="str">
        <f ca="1">IF(ISERROR($V198),"",OFFSET('Smelter Look-up'!$H$4,$V198-4,0))</f>
        <v>Karimun</v>
      </c>
      <c r="J198" s="238" t="str">
        <f ca="1">IF(ISERROR($V198),"",OFFSET('Smelter Look-up'!$I$4,$V198-4,0))</f>
        <v>Kepulauan Riau</v>
      </c>
      <c r="K198" s="240"/>
      <c r="L198" s="240"/>
      <c r="M198" s="240"/>
      <c r="N198" s="240"/>
      <c r="O198" s="240"/>
      <c r="P198" s="239"/>
      <c r="Q198" s="241"/>
      <c r="R198" s="236" t="str">
        <f ca="1">IF(ISERROR($V198),"",OFFSET('Smelter Look-up'!$C$4,$V198-4,0)&amp;"")</f>
        <v>PT Karimun Mining</v>
      </c>
      <c r="S198" s="250" t="str">
        <f t="shared" ca="1" si="9"/>
        <v>ID</v>
      </c>
      <c r="T198" s="250" t="str">
        <f ca="1">IF(B198="","",IF(ISERROR(MATCH($J198,SorP!$B$1:$B$6230,0)),"",INDIRECT("'SorP'!$A$"&amp;MATCH($J198,SorP!$B$1:$B$6230,0))))</f>
        <v>ID-KR</v>
      </c>
      <c r="U198" s="280"/>
      <c r="V198" s="281">
        <f>IF(C198="",NA(),MATCH($B198&amp;$C198,'Smelter Look-up'!$J:$J,0))</f>
        <v>455</v>
      </c>
      <c r="W198" s="282"/>
      <c r="X198" s="282">
        <f t="shared" ca="1" si="10"/>
        <v>0</v>
      </c>
      <c r="Y198" s="282"/>
      <c r="Z198" s="282"/>
      <c r="AB198" s="284" t="str">
        <f t="shared" si="11"/>
        <v>TinPT Karimun Mining</v>
      </c>
    </row>
    <row r="199" spans="1:28" s="283" customFormat="1" ht="20.25">
      <c r="A199" s="346"/>
      <c r="B199" s="236" t="s">
        <v>1264</v>
      </c>
      <c r="C199" s="242" t="s">
        <v>2771</v>
      </c>
      <c r="D199" s="236"/>
      <c r="E199" s="236" t="str">
        <f ca="1">IF(ISERROR($V199),"",OFFSET('Smelter Look-up'!$D$4,$V199-4,0)&amp;"")</f>
        <v>INDONESIA</v>
      </c>
      <c r="F199" s="236" t="str">
        <f ca="1">IF(ISERROR($V199),"",OFFSET('Smelter Look-up'!$E$4,$V199-4,0))</f>
        <v>CID002829</v>
      </c>
      <c r="G199" s="236" t="str">
        <f ca="1">IF(C199=$X$4,"Enter smelter details", IF(ISERROR($V199),"",OFFSET('Smelter Look-up'!$F$4,$V199-4,0)))</f>
        <v>RMI</v>
      </c>
      <c r="H199" s="237">
        <f ca="1">IF(ISERROR($V199),"",OFFSET('Smelter Look-up'!$G$4,$V199-4,0))</f>
        <v>0</v>
      </c>
      <c r="I199" s="238" t="str">
        <f ca="1">IF(ISERROR($V199),"",OFFSET('Smelter Look-up'!$H$4,$V199-4,0))</f>
        <v>Sungailiat</v>
      </c>
      <c r="J199" s="238" t="str">
        <f ca="1">IF(ISERROR($V199),"",OFFSET('Smelter Look-up'!$I$4,$V199-4,0))</f>
        <v>Kepulauan Bangka Belitung</v>
      </c>
      <c r="K199" s="240"/>
      <c r="L199" s="240"/>
      <c r="M199" s="240"/>
      <c r="N199" s="240"/>
      <c r="O199" s="240"/>
      <c r="P199" s="239"/>
      <c r="Q199" s="241"/>
      <c r="R199" s="236" t="str">
        <f ca="1">IF(ISERROR($V199),"",OFFSET('Smelter Look-up'!$C$4,$V199-4,0)&amp;"")</f>
        <v>PT Kijang Jaya Mandiri</v>
      </c>
      <c r="S199" s="250" t="str">
        <f t="shared" ca="1" si="9"/>
        <v>ID</v>
      </c>
      <c r="T199" s="250" t="str">
        <f ca="1">IF(B199="","",IF(ISERROR(MATCH($J199,SorP!$B$1:$B$6230,0)),"",INDIRECT("'SorP'!$A$"&amp;MATCH($J199,SorP!$B$1:$B$6230,0))))</f>
        <v>ID-BB</v>
      </c>
      <c r="U199" s="280"/>
      <c r="V199" s="281">
        <f>IF(C199="",NA(),MATCH($B199&amp;$C199,'Smelter Look-up'!$J:$J,0))</f>
        <v>456</v>
      </c>
      <c r="W199" s="282"/>
      <c r="X199" s="282">
        <f t="shared" ca="1" si="10"/>
        <v>0</v>
      </c>
      <c r="Y199" s="282"/>
      <c r="Z199" s="282"/>
      <c r="AB199" s="284" t="str">
        <f t="shared" si="11"/>
        <v>TinPT Kijang Jaya Mandiri</v>
      </c>
    </row>
    <row r="200" spans="1:28" s="283" customFormat="1" ht="20.25">
      <c r="A200" s="346"/>
      <c r="B200" s="236" t="s">
        <v>1264</v>
      </c>
      <c r="C200" s="242" t="s">
        <v>3172</v>
      </c>
      <c r="D200" s="236"/>
      <c r="E200" s="236" t="str">
        <f ca="1">IF(ISERROR($V200),"",OFFSET('Smelter Look-up'!$D$4,$V200-4,0)&amp;"")</f>
        <v>INDONESIA</v>
      </c>
      <c r="F200" s="236" t="str">
        <f ca="1">IF(ISERROR($V200),"",OFFSET('Smelter Look-up'!$E$4,$V200-4,0))</f>
        <v>CID002870</v>
      </c>
      <c r="G200" s="236" t="str">
        <f ca="1">IF(C200=$X$4,"Enter smelter details", IF(ISERROR($V200),"",OFFSET('Smelter Look-up'!$F$4,$V200-4,0)))</f>
        <v>RMI</v>
      </c>
      <c r="H200" s="237">
        <f ca="1">IF(ISERROR($V200),"",OFFSET('Smelter Look-up'!$G$4,$V200-4,0))</f>
        <v>0</v>
      </c>
      <c r="I200" s="238" t="str">
        <f ca="1">IF(ISERROR($V200),"",OFFSET('Smelter Look-up'!$H$4,$V200-4,0))</f>
        <v>Pasir Putih</v>
      </c>
      <c r="J200" s="238" t="str">
        <f ca="1">IF(ISERROR($V200),"",OFFSET('Smelter Look-up'!$I$4,$V200-4,0))</f>
        <v>Kepulauan Bangka Belitung</v>
      </c>
      <c r="K200" s="240"/>
      <c r="L200" s="240"/>
      <c r="M200" s="240"/>
      <c r="N200" s="240"/>
      <c r="O200" s="240"/>
      <c r="P200" s="239"/>
      <c r="Q200" s="241"/>
      <c r="R200" s="236" t="str">
        <f ca="1">IF(ISERROR($V200),"",OFFSET('Smelter Look-up'!$C$4,$V200-4,0)&amp;"")</f>
        <v>PT Lautan Harmonis Sejahtera</v>
      </c>
      <c r="S200" s="250" t="str">
        <f t="shared" ca="1" si="9"/>
        <v>ID</v>
      </c>
      <c r="T200" s="250" t="str">
        <f ca="1">IF(B200="","",IF(ISERROR(MATCH($J200,SorP!$B$1:$B$6230,0)),"",INDIRECT("'SorP'!$A$"&amp;MATCH($J200,SorP!$B$1:$B$6230,0))))</f>
        <v>ID-BB</v>
      </c>
      <c r="U200" s="280"/>
      <c r="V200" s="281">
        <f>IF(C200="",NA(),MATCH($B200&amp;$C200,'Smelter Look-up'!$J:$J,0))</f>
        <v>457</v>
      </c>
      <c r="W200" s="282"/>
      <c r="X200" s="282">
        <f t="shared" ca="1" si="10"/>
        <v>0</v>
      </c>
      <c r="Y200" s="282"/>
      <c r="Z200" s="282"/>
      <c r="AB200" s="284" t="str">
        <f t="shared" si="11"/>
        <v>TinPT Lautan Harmonis Sejahtera</v>
      </c>
    </row>
    <row r="201" spans="1:28" s="283" customFormat="1" ht="20.25">
      <c r="A201" s="346"/>
      <c r="B201" s="236" t="s">
        <v>1264</v>
      </c>
      <c r="C201" s="242" t="s">
        <v>3174</v>
      </c>
      <c r="D201" s="236"/>
      <c r="E201" s="236" t="str">
        <f ca="1">IF(ISERROR($V201),"",OFFSET('Smelter Look-up'!$D$4,$V201-4,0)&amp;"")</f>
        <v>INDONESIA</v>
      </c>
      <c r="F201" s="236" t="str">
        <f ca="1">IF(ISERROR($V201),"",OFFSET('Smelter Look-up'!$E$4,$V201-4,0))</f>
        <v>CID002835</v>
      </c>
      <c r="G201" s="236" t="str">
        <f ca="1">IF(C201=$X$4,"Enter smelter details", IF(ISERROR($V201),"",OFFSET('Smelter Look-up'!$F$4,$V201-4,0)))</f>
        <v>RMI</v>
      </c>
      <c r="H201" s="237">
        <f ca="1">IF(ISERROR($V201),"",OFFSET('Smelter Look-up'!$G$4,$V201-4,0))</f>
        <v>0</v>
      </c>
      <c r="I201" s="238" t="str">
        <f ca="1">IF(ISERROR($V201),"",OFFSET('Smelter Look-up'!$H$4,$V201-4,0))</f>
        <v>Mentawak</v>
      </c>
      <c r="J201" s="238" t="str">
        <f ca="1">IF(ISERROR($V201),"",OFFSET('Smelter Look-up'!$I$4,$V201-4,0))</f>
        <v>Kepulauan Bangka Belitung</v>
      </c>
      <c r="K201" s="240"/>
      <c r="L201" s="240"/>
      <c r="M201" s="240"/>
      <c r="N201" s="240"/>
      <c r="O201" s="240"/>
      <c r="P201" s="239"/>
      <c r="Q201" s="241"/>
      <c r="R201" s="236" t="str">
        <f ca="1">IF(ISERROR($V201),"",OFFSET('Smelter Look-up'!$C$4,$V201-4,0)&amp;"")</f>
        <v>PT Menara Cipta Mulia</v>
      </c>
      <c r="S201" s="250" t="str">
        <f t="shared" ca="1" si="9"/>
        <v>ID</v>
      </c>
      <c r="T201" s="250" t="str">
        <f ca="1">IF(B201="","",IF(ISERROR(MATCH($J201,SorP!$B$1:$B$6230,0)),"",INDIRECT("'SorP'!$A$"&amp;MATCH($J201,SorP!$B$1:$B$6230,0))))</f>
        <v>ID-BB</v>
      </c>
      <c r="U201" s="280"/>
      <c r="V201" s="281">
        <f>IF(C201="",NA(),MATCH($B201&amp;$C201,'Smelter Look-up'!$J:$J,0))</f>
        <v>458</v>
      </c>
      <c r="W201" s="282"/>
      <c r="X201" s="282">
        <f t="shared" ca="1" si="10"/>
        <v>0</v>
      </c>
      <c r="Y201" s="282"/>
      <c r="Z201" s="282"/>
      <c r="AB201" s="284" t="str">
        <f t="shared" si="11"/>
        <v>TinPT Menara Cipta Mulia</v>
      </c>
    </row>
    <row r="202" spans="1:28" s="283" customFormat="1" ht="20.25">
      <c r="A202" s="346"/>
      <c r="B202" s="236" t="s">
        <v>1264</v>
      </c>
      <c r="C202" s="242" t="s">
        <v>723</v>
      </c>
      <c r="D202" s="236"/>
      <c r="E202" s="236" t="str">
        <f ca="1">IF(ISERROR($V202),"",OFFSET('Smelter Look-up'!$D$4,$V202-4,0)&amp;"")</f>
        <v>INDONESIA</v>
      </c>
      <c r="F202" s="236" t="str">
        <f ca="1">IF(ISERROR($V202),"",OFFSET('Smelter Look-up'!$E$4,$V202-4,0))</f>
        <v>CID001453</v>
      </c>
      <c r="G202" s="236" t="str">
        <f ca="1">IF(C202=$X$4,"Enter smelter details", IF(ISERROR($V202),"",OFFSET('Smelter Look-up'!$F$4,$V202-4,0)))</f>
        <v>RMI</v>
      </c>
      <c r="H202" s="237">
        <f ca="1">IF(ISERROR($V202),"",OFFSET('Smelter Look-up'!$G$4,$V202-4,0))</f>
        <v>0</v>
      </c>
      <c r="I202" s="238" t="str">
        <f ca="1">IF(ISERROR($V202),"",OFFSET('Smelter Look-up'!$H$4,$V202-4,0))</f>
        <v>Sungailiat</v>
      </c>
      <c r="J202" s="238" t="str">
        <f ca="1">IF(ISERROR($V202),"",OFFSET('Smelter Look-up'!$I$4,$V202-4,0))</f>
        <v>Kepulauan Bangka Belitung</v>
      </c>
      <c r="K202" s="240"/>
      <c r="L202" s="240"/>
      <c r="M202" s="240"/>
      <c r="N202" s="240"/>
      <c r="O202" s="240"/>
      <c r="P202" s="239"/>
      <c r="Q202" s="241"/>
      <c r="R202" s="236" t="str">
        <f ca="1">IF(ISERROR($V202),"",OFFSET('Smelter Look-up'!$C$4,$V202-4,0)&amp;"")</f>
        <v>PT Mitra Stania Prima</v>
      </c>
      <c r="S202" s="250" t="str">
        <f t="shared" ca="1" si="9"/>
        <v>ID</v>
      </c>
      <c r="T202" s="250" t="str">
        <f ca="1">IF(B202="","",IF(ISERROR(MATCH($J202,SorP!$B$1:$B$6230,0)),"",INDIRECT("'SorP'!$A$"&amp;MATCH($J202,SorP!$B$1:$B$6230,0))))</f>
        <v>ID-BB</v>
      </c>
      <c r="U202" s="280"/>
      <c r="V202" s="281">
        <f>IF(C202="",NA(),MATCH($B202&amp;$C202,'Smelter Look-up'!$J:$J,0))</f>
        <v>459</v>
      </c>
      <c r="W202" s="282"/>
      <c r="X202" s="282">
        <f t="shared" ca="1" si="10"/>
        <v>0</v>
      </c>
      <c r="Y202" s="282"/>
      <c r="Z202" s="282"/>
      <c r="AB202" s="284" t="str">
        <f t="shared" si="11"/>
        <v>TinPT Mitra Stania Prima</v>
      </c>
    </row>
    <row r="203" spans="1:28" s="283" customFormat="1" ht="20.25">
      <c r="A203" s="346"/>
      <c r="B203" s="236" t="s">
        <v>1264</v>
      </c>
      <c r="C203" s="242" t="s">
        <v>1536</v>
      </c>
      <c r="D203" s="236"/>
      <c r="E203" s="236" t="str">
        <f ca="1">IF(ISERROR($V203),"",OFFSET('Smelter Look-up'!$D$4,$V203-4,0)&amp;"")</f>
        <v>INDONESIA</v>
      </c>
      <c r="F203" s="236" t="str">
        <f ca="1">IF(ISERROR($V203),"",OFFSET('Smelter Look-up'!$E$4,$V203-4,0))</f>
        <v>CID001457</v>
      </c>
      <c r="G203" s="236" t="str">
        <f ca="1">IF(C203=$X$4,"Enter smelter details", IF(ISERROR($V203),"",OFFSET('Smelter Look-up'!$F$4,$V203-4,0)))</f>
        <v>RMI</v>
      </c>
      <c r="H203" s="237">
        <f ca="1">IF(ISERROR($V203),"",OFFSET('Smelter Look-up'!$G$4,$V203-4,0))</f>
        <v>0</v>
      </c>
      <c r="I203" s="238" t="str">
        <f ca="1">IF(ISERROR($V203),"",OFFSET('Smelter Look-up'!$H$4,$V203-4,0))</f>
        <v>Sungailiat</v>
      </c>
      <c r="J203" s="238" t="str">
        <f ca="1">IF(ISERROR($V203),"",OFFSET('Smelter Look-up'!$I$4,$V203-4,0))</f>
        <v>Kepulauan Bangka Belitung</v>
      </c>
      <c r="K203" s="240"/>
      <c r="L203" s="240"/>
      <c r="M203" s="240"/>
      <c r="N203" s="240"/>
      <c r="O203" s="240"/>
      <c r="P203" s="239"/>
      <c r="Q203" s="241"/>
      <c r="R203" s="236" t="str">
        <f ca="1">IF(ISERROR($V203),"",OFFSET('Smelter Look-up'!$C$4,$V203-4,0)&amp;"")</f>
        <v>PT Panca Mega Persada</v>
      </c>
      <c r="S203" s="250" t="str">
        <f t="shared" ca="1" si="9"/>
        <v>ID</v>
      </c>
      <c r="T203" s="250" t="str">
        <f ca="1">IF(B203="","",IF(ISERROR(MATCH($J203,SorP!$B$1:$B$6230,0)),"",INDIRECT("'SorP'!$A$"&amp;MATCH($J203,SorP!$B$1:$B$6230,0))))</f>
        <v>ID-BB</v>
      </c>
      <c r="U203" s="280"/>
      <c r="V203" s="281">
        <f>IF(C203="",NA(),MATCH($B203&amp;$C203,'Smelter Look-up'!$J:$J,0))</f>
        <v>460</v>
      </c>
      <c r="W203" s="282"/>
      <c r="X203" s="282">
        <f t="shared" ca="1" si="10"/>
        <v>0</v>
      </c>
      <c r="Y203" s="282"/>
      <c r="Z203" s="282"/>
      <c r="AB203" s="284" t="str">
        <f t="shared" si="11"/>
        <v>TinPT Panca Mega Persada</v>
      </c>
    </row>
    <row r="204" spans="1:28" s="283" customFormat="1" ht="20.25">
      <c r="A204" s="346"/>
      <c r="B204" s="236" t="s">
        <v>1264</v>
      </c>
      <c r="C204" s="242" t="s">
        <v>14609</v>
      </c>
      <c r="D204" s="236"/>
      <c r="E204" s="236" t="str">
        <f ca="1">IF(ISERROR($V204),"",OFFSET('Smelter Look-up'!$D$4,$V204-4,0)&amp;"")</f>
        <v>INDONESIA</v>
      </c>
      <c r="F204" s="236" t="str">
        <f ca="1">IF(ISERROR($V204),"",OFFSET('Smelter Look-up'!$E$4,$V204-4,0))</f>
        <v>CID000313</v>
      </c>
      <c r="G204" s="236" t="str">
        <f ca="1">IF(C204=$X$4,"Enter smelter details", IF(ISERROR($V204),"",OFFSET('Smelter Look-up'!$F$4,$V204-4,0)))</f>
        <v>RMI</v>
      </c>
      <c r="H204" s="237">
        <f ca="1">IF(ISERROR($V204),"",OFFSET('Smelter Look-up'!$G$4,$V204-4,0))</f>
        <v>0</v>
      </c>
      <c r="I204" s="238" t="str">
        <f ca="1">IF(ISERROR($V204),"",OFFSET('Smelter Look-up'!$H$4,$V204-4,0))</f>
        <v>Pangkalan</v>
      </c>
      <c r="J204" s="238" t="str">
        <f ca="1">IF(ISERROR($V204),"",OFFSET('Smelter Look-up'!$I$4,$V204-4,0))</f>
        <v>Kepulauan Bangka Belitung</v>
      </c>
      <c r="K204" s="240"/>
      <c r="L204" s="240"/>
      <c r="M204" s="240"/>
      <c r="N204" s="240"/>
      <c r="O204" s="240"/>
      <c r="P204" s="239"/>
      <c r="Q204" s="241"/>
      <c r="R204" s="236" t="str">
        <f ca="1">IF(ISERROR($V204),"",OFFSET('Smelter Look-up'!$C$4,$V204-4,0)&amp;"")</f>
        <v>PT Premium Tin Indonesia</v>
      </c>
      <c r="S204" s="250" t="str">
        <f t="shared" ca="1" si="9"/>
        <v>ID</v>
      </c>
      <c r="T204" s="250" t="str">
        <f ca="1">IF(B204="","",IF(ISERROR(MATCH($J204,SorP!$B$1:$B$6230,0)),"",INDIRECT("'SorP'!$A$"&amp;MATCH($J204,SorP!$B$1:$B$6230,0))))</f>
        <v>ID-BB</v>
      </c>
      <c r="U204" s="280"/>
      <c r="V204" s="281">
        <f>IF(C204="",NA(),MATCH($B204&amp;$C204,'Smelter Look-up'!$J:$J,0))</f>
        <v>461</v>
      </c>
      <c r="W204" s="282"/>
      <c r="X204" s="282">
        <f t="shared" ca="1" si="10"/>
        <v>0</v>
      </c>
      <c r="Y204" s="282"/>
      <c r="Z204" s="282"/>
      <c r="AB204" s="284" t="str">
        <f t="shared" si="11"/>
        <v>TinPT Premium Tin Indonesia</v>
      </c>
    </row>
    <row r="205" spans="1:28" s="283" customFormat="1" ht="20.25">
      <c r="A205" s="346"/>
      <c r="B205" s="236" t="s">
        <v>1264</v>
      </c>
      <c r="C205" s="242" t="s">
        <v>898</v>
      </c>
      <c r="D205" s="236"/>
      <c r="E205" s="236" t="str">
        <f ca="1">IF(ISERROR($V205),"",OFFSET('Smelter Look-up'!$D$4,$V205-4,0)&amp;"")</f>
        <v>INDONESIA</v>
      </c>
      <c r="F205" s="236" t="str">
        <f ca="1">IF(ISERROR($V205),"",OFFSET('Smelter Look-up'!$E$4,$V205-4,0))</f>
        <v>CID001458</v>
      </c>
      <c r="G205" s="236" t="str">
        <f ca="1">IF(C205=$X$4,"Enter smelter details", IF(ISERROR($V205),"",OFFSET('Smelter Look-up'!$F$4,$V205-4,0)))</f>
        <v>RMI</v>
      </c>
      <c r="H205" s="237">
        <f ca="1">IF(ISERROR($V205),"",OFFSET('Smelter Look-up'!$G$4,$V205-4,0))</f>
        <v>0</v>
      </c>
      <c r="I205" s="238" t="str">
        <f ca="1">IF(ISERROR($V205),"",OFFSET('Smelter Look-up'!$H$4,$V205-4,0))</f>
        <v>Pangkal Pinang</v>
      </c>
      <c r="J205" s="238" t="str">
        <f ca="1">IF(ISERROR($V205),"",OFFSET('Smelter Look-up'!$I$4,$V205-4,0))</f>
        <v>Kepulauan Bangka Belitung</v>
      </c>
      <c r="K205" s="240"/>
      <c r="L205" s="240"/>
      <c r="M205" s="240"/>
      <c r="N205" s="240"/>
      <c r="O205" s="240"/>
      <c r="P205" s="239"/>
      <c r="Q205" s="241"/>
      <c r="R205" s="236" t="str">
        <f ca="1">IF(ISERROR($V205),"",OFFSET('Smelter Look-up'!$C$4,$V205-4,0)&amp;"")</f>
        <v>PT Prima Timah Utama</v>
      </c>
      <c r="S205" s="250" t="str">
        <f t="shared" ca="1" si="9"/>
        <v>ID</v>
      </c>
      <c r="T205" s="250" t="str">
        <f ca="1">IF(B205="","",IF(ISERROR(MATCH($J205,SorP!$B$1:$B$6230,0)),"",INDIRECT("'SorP'!$A$"&amp;MATCH($J205,SorP!$B$1:$B$6230,0))))</f>
        <v>ID-BB</v>
      </c>
      <c r="U205" s="280"/>
      <c r="V205" s="281">
        <f>IF(C205="",NA(),MATCH($B205&amp;$C205,'Smelter Look-up'!$J:$J,0))</f>
        <v>462</v>
      </c>
      <c r="W205" s="282"/>
      <c r="X205" s="282">
        <f t="shared" ca="1" si="10"/>
        <v>0</v>
      </c>
      <c r="Y205" s="282"/>
      <c r="Z205" s="282"/>
      <c r="AB205" s="284" t="str">
        <f t="shared" si="11"/>
        <v>TinPT Prima Timah Utama</v>
      </c>
    </row>
    <row r="206" spans="1:28" s="283" customFormat="1" ht="20.25">
      <c r="A206" s="346"/>
      <c r="B206" s="236" t="s">
        <v>1264</v>
      </c>
      <c r="C206" s="242" t="s">
        <v>2620</v>
      </c>
      <c r="D206" s="236"/>
      <c r="E206" s="236" t="str">
        <f ca="1">IF(ISERROR($V206),"",OFFSET('Smelter Look-up'!$D$4,$V206-4,0)&amp;"")</f>
        <v>INDONESIA</v>
      </c>
      <c r="F206" s="236" t="str">
        <f ca="1">IF(ISERROR($V206),"",OFFSET('Smelter Look-up'!$E$4,$V206-4,0))</f>
        <v>CID001460</v>
      </c>
      <c r="G206" s="236" t="str">
        <f ca="1">IF(C206=$X$4,"Enter smelter details", IF(ISERROR($V206),"",OFFSET('Smelter Look-up'!$F$4,$V206-4,0)))</f>
        <v>RMI</v>
      </c>
      <c r="H206" s="237">
        <f ca="1">IF(ISERROR($V206),"",OFFSET('Smelter Look-up'!$G$4,$V206-4,0))</f>
        <v>0</v>
      </c>
      <c r="I206" s="238" t="str">
        <f ca="1">IF(ISERROR($V206),"",OFFSET('Smelter Look-up'!$H$4,$V206-4,0))</f>
        <v>Sungailiat</v>
      </c>
      <c r="J206" s="238" t="str">
        <f ca="1">IF(ISERROR($V206),"",OFFSET('Smelter Look-up'!$I$4,$V206-4,0))</f>
        <v>Kepulauan Bangka Belitung</v>
      </c>
      <c r="K206" s="240"/>
      <c r="L206" s="240"/>
      <c r="M206" s="240"/>
      <c r="N206" s="240"/>
      <c r="O206" s="240"/>
      <c r="P206" s="239"/>
      <c r="Q206" s="241"/>
      <c r="R206" s="236" t="str">
        <f ca="1">IF(ISERROR($V206),"",OFFSET('Smelter Look-up'!$C$4,$V206-4,0)&amp;"")</f>
        <v>PT Refined Bangka Tin</v>
      </c>
      <c r="S206" s="250" t="str">
        <f t="shared" ca="1" si="9"/>
        <v>ID</v>
      </c>
      <c r="T206" s="250" t="str">
        <f ca="1">IF(B206="","",IF(ISERROR(MATCH($J206,SorP!$B$1:$B$6230,0)),"",INDIRECT("'SorP'!$A$"&amp;MATCH($J206,SorP!$B$1:$B$6230,0))))</f>
        <v>ID-BB</v>
      </c>
      <c r="U206" s="280"/>
      <c r="V206" s="281">
        <f>IF(C206="",NA(),MATCH($B206&amp;$C206,'Smelter Look-up'!$J:$J,0))</f>
        <v>463</v>
      </c>
      <c r="W206" s="282"/>
      <c r="X206" s="282">
        <f t="shared" ca="1" si="10"/>
        <v>0</v>
      </c>
      <c r="Y206" s="282"/>
      <c r="Z206" s="282"/>
      <c r="AB206" s="284" t="str">
        <f t="shared" si="11"/>
        <v>TinPT Refined Bangka Tin</v>
      </c>
    </row>
    <row r="207" spans="1:28" s="283" customFormat="1" ht="20.25">
      <c r="A207" s="346"/>
      <c r="B207" s="236" t="s">
        <v>1264</v>
      </c>
      <c r="C207" s="242" t="s">
        <v>724</v>
      </c>
      <c r="D207" s="236"/>
      <c r="E207" s="236" t="str">
        <f ca="1">IF(ISERROR($V207),"",OFFSET('Smelter Look-up'!$D$4,$V207-4,0)&amp;"")</f>
        <v>INDONESIA</v>
      </c>
      <c r="F207" s="236" t="str">
        <f ca="1">IF(ISERROR($V207),"",OFFSET('Smelter Look-up'!$E$4,$V207-4,0))</f>
        <v>CID001463</v>
      </c>
      <c r="G207" s="236" t="str">
        <f ca="1">IF(C207=$X$4,"Enter smelter details", IF(ISERROR($V207),"",OFFSET('Smelter Look-up'!$F$4,$V207-4,0)))</f>
        <v>RMI</v>
      </c>
      <c r="H207" s="237">
        <f ca="1">IF(ISERROR($V207),"",OFFSET('Smelter Look-up'!$G$4,$V207-4,0))</f>
        <v>0</v>
      </c>
      <c r="I207" s="238" t="str">
        <f ca="1">IF(ISERROR($V207),"",OFFSET('Smelter Look-up'!$H$4,$V207-4,0))</f>
        <v>Pangkal Pinang</v>
      </c>
      <c r="J207" s="238" t="str">
        <f ca="1">IF(ISERROR($V207),"",OFFSET('Smelter Look-up'!$I$4,$V207-4,0))</f>
        <v>Kepulauan Bangka Belitung</v>
      </c>
      <c r="K207" s="240"/>
      <c r="L207" s="240"/>
      <c r="M207" s="240"/>
      <c r="N207" s="240"/>
      <c r="O207" s="240"/>
      <c r="P207" s="239"/>
      <c r="Q207" s="241"/>
      <c r="R207" s="236" t="str">
        <f ca="1">IF(ISERROR($V207),"",OFFSET('Smelter Look-up'!$C$4,$V207-4,0)&amp;"")</f>
        <v>PT Sariwiguna Binasentosa</v>
      </c>
      <c r="S207" s="250" t="str">
        <f t="shared" ca="1" si="9"/>
        <v>ID</v>
      </c>
      <c r="T207" s="250" t="str">
        <f ca="1">IF(B207="","",IF(ISERROR(MATCH($J207,SorP!$B$1:$B$6230,0)),"",INDIRECT("'SorP'!$A$"&amp;MATCH($J207,SorP!$B$1:$B$6230,0))))</f>
        <v>ID-BB</v>
      </c>
      <c r="U207" s="280"/>
      <c r="V207" s="281">
        <f>IF(C207="",NA(),MATCH($B207&amp;$C207,'Smelter Look-up'!$J:$J,0))</f>
        <v>464</v>
      </c>
      <c r="W207" s="282"/>
      <c r="X207" s="282">
        <f t="shared" ca="1" si="10"/>
        <v>0</v>
      </c>
      <c r="Y207" s="282"/>
      <c r="Z207" s="282"/>
      <c r="AB207" s="284" t="str">
        <f t="shared" si="11"/>
        <v>TinPT Sariwiguna Binasentosa</v>
      </c>
    </row>
    <row r="208" spans="1:28" s="283" customFormat="1" ht="20.25">
      <c r="A208" s="346"/>
      <c r="B208" s="236" t="s">
        <v>1264</v>
      </c>
      <c r="C208" s="242" t="s">
        <v>1297</v>
      </c>
      <c r="D208" s="236"/>
      <c r="E208" s="236" t="str">
        <f ca="1">IF(ISERROR($V208),"",OFFSET('Smelter Look-up'!$D$4,$V208-4,0)&amp;"")</f>
        <v>INDONESIA</v>
      </c>
      <c r="F208" s="236" t="str">
        <f ca="1">IF(ISERROR($V208),"",OFFSET('Smelter Look-up'!$E$4,$V208-4,0))</f>
        <v>CID001468</v>
      </c>
      <c r="G208" s="236" t="str">
        <f ca="1">IF(C208=$X$4,"Enter smelter details", IF(ISERROR($V208),"",OFFSET('Smelter Look-up'!$F$4,$V208-4,0)))</f>
        <v>RMI</v>
      </c>
      <c r="H208" s="237">
        <f ca="1">IF(ISERROR($V208),"",OFFSET('Smelter Look-up'!$G$4,$V208-4,0))</f>
        <v>0</v>
      </c>
      <c r="I208" s="238" t="str">
        <f ca="1">IF(ISERROR($V208),"",OFFSET('Smelter Look-up'!$H$4,$V208-4,0))</f>
        <v>Pangkal Pinang</v>
      </c>
      <c r="J208" s="238" t="str">
        <f ca="1">IF(ISERROR($V208),"",OFFSET('Smelter Look-up'!$I$4,$V208-4,0))</f>
        <v>Kepulauan Bangka Belitung</v>
      </c>
      <c r="K208" s="240"/>
      <c r="L208" s="240"/>
      <c r="M208" s="240"/>
      <c r="N208" s="240"/>
      <c r="O208" s="240"/>
      <c r="P208" s="239"/>
      <c r="Q208" s="241"/>
      <c r="R208" s="236" t="str">
        <f ca="1">IF(ISERROR($V208),"",OFFSET('Smelter Look-up'!$C$4,$V208-4,0)&amp;"")</f>
        <v>PT Stanindo Inti Perkasa</v>
      </c>
      <c r="S208" s="250" t="str">
        <f t="shared" ca="1" si="9"/>
        <v>ID</v>
      </c>
      <c r="T208" s="250" t="str">
        <f ca="1">IF(B208="","",IF(ISERROR(MATCH($J208,SorP!$B$1:$B$6230,0)),"",INDIRECT("'SorP'!$A$"&amp;MATCH($J208,SorP!$B$1:$B$6230,0))))</f>
        <v>ID-BB</v>
      </c>
      <c r="U208" s="280"/>
      <c r="V208" s="281">
        <f>IF(C208="",NA(),MATCH($B208&amp;$C208,'Smelter Look-up'!$J:$J,0))</f>
        <v>465</v>
      </c>
      <c r="W208" s="282"/>
      <c r="X208" s="282">
        <f t="shared" ca="1" si="10"/>
        <v>0</v>
      </c>
      <c r="Y208" s="282"/>
      <c r="Z208" s="282"/>
      <c r="AB208" s="284" t="str">
        <f t="shared" si="11"/>
        <v>TinPT Stanindo Inti Perkasa</v>
      </c>
    </row>
    <row r="209" spans="1:28" s="283" customFormat="1" ht="20.25">
      <c r="A209" s="346"/>
      <c r="B209" s="236" t="s">
        <v>1264</v>
      </c>
      <c r="C209" s="242" t="s">
        <v>2735</v>
      </c>
      <c r="D209" s="236"/>
      <c r="E209" s="236" t="str">
        <f ca="1">IF(ISERROR($V209),"",OFFSET('Smelter Look-up'!$D$4,$V209-4,0)&amp;"")</f>
        <v>INDONESIA</v>
      </c>
      <c r="F209" s="236" t="str">
        <f ca="1">IF(ISERROR($V209),"",OFFSET('Smelter Look-up'!$E$4,$V209-4,0))</f>
        <v>CID002816</v>
      </c>
      <c r="G209" s="236" t="str">
        <f ca="1">IF(C209=$X$4,"Enter smelter details", IF(ISERROR($V209),"",OFFSET('Smelter Look-up'!$F$4,$V209-4,0)))</f>
        <v>RMI</v>
      </c>
      <c r="H209" s="237">
        <f ca="1">IF(ISERROR($V209),"",OFFSET('Smelter Look-up'!$G$4,$V209-4,0))</f>
        <v>0</v>
      </c>
      <c r="I209" s="238" t="str">
        <f ca="1">IF(ISERROR($V209),"",OFFSET('Smelter Look-up'!$H$4,$V209-4,0))</f>
        <v>Sungai Samak</v>
      </c>
      <c r="J209" s="238" t="str">
        <f ca="1">IF(ISERROR($V209),"",OFFSET('Smelter Look-up'!$I$4,$V209-4,0))</f>
        <v>Kepulauan Bangka Belitung</v>
      </c>
      <c r="K209" s="240"/>
      <c r="L209" s="240"/>
      <c r="M209" s="240"/>
      <c r="N209" s="240"/>
      <c r="O209" s="240"/>
      <c r="P209" s="239"/>
      <c r="Q209" s="241"/>
      <c r="R209" s="236" t="str">
        <f ca="1">IF(ISERROR($V209),"",OFFSET('Smelter Look-up'!$C$4,$V209-4,0)&amp;"")</f>
        <v>PT Sukses Inti Makmur</v>
      </c>
      <c r="S209" s="250" t="str">
        <f t="shared" ca="1" si="9"/>
        <v>ID</v>
      </c>
      <c r="T209" s="250" t="str">
        <f ca="1">IF(B209="","",IF(ISERROR(MATCH($J209,SorP!$B$1:$B$6230,0)),"",INDIRECT("'SorP'!$A$"&amp;MATCH($J209,SorP!$B$1:$B$6230,0))))</f>
        <v>ID-BB</v>
      </c>
      <c r="U209" s="280"/>
      <c r="V209" s="281">
        <f>IF(C209="",NA(),MATCH($B209&amp;$C209,'Smelter Look-up'!$J:$J,0))</f>
        <v>466</v>
      </c>
      <c r="W209" s="282"/>
      <c r="X209" s="282">
        <f t="shared" ca="1" si="10"/>
        <v>0</v>
      </c>
      <c r="Y209" s="282"/>
      <c r="Z209" s="282"/>
      <c r="AB209" s="284" t="str">
        <f t="shared" si="11"/>
        <v>TinPT Sukses Inti Makmur</v>
      </c>
    </row>
    <row r="210" spans="1:28" s="283" customFormat="1" ht="20.25">
      <c r="A210" s="346"/>
      <c r="B210" s="236" t="s">
        <v>1264</v>
      </c>
      <c r="C210" s="242" t="s">
        <v>1538</v>
      </c>
      <c r="D210" s="236"/>
      <c r="E210" s="236" t="str">
        <f ca="1">IF(ISERROR($V210),"",OFFSET('Smelter Look-up'!$D$4,$V210-4,0)&amp;"")</f>
        <v>INDONESIA</v>
      </c>
      <c r="F210" s="236" t="str">
        <f ca="1">IF(ISERROR($V210),"",OFFSET('Smelter Look-up'!$E$4,$V210-4,0))</f>
        <v>CID001471</v>
      </c>
      <c r="G210" s="236" t="str">
        <f ca="1">IF(C210=$X$4,"Enter smelter details", IF(ISERROR($V210),"",OFFSET('Smelter Look-up'!$F$4,$V210-4,0)))</f>
        <v>RMI</v>
      </c>
      <c r="H210" s="237">
        <f ca="1">IF(ISERROR($V210),"",OFFSET('Smelter Look-up'!$G$4,$V210-4,0))</f>
        <v>0</v>
      </c>
      <c r="I210" s="238" t="str">
        <f ca="1">IF(ISERROR($V210),"",OFFSET('Smelter Look-up'!$H$4,$V210-4,0))</f>
        <v>Pangkal Pinang</v>
      </c>
      <c r="J210" s="238" t="str">
        <f ca="1">IF(ISERROR($V210),"",OFFSET('Smelter Look-up'!$I$4,$V210-4,0))</f>
        <v>Kepulauan Bangka Belitung</v>
      </c>
      <c r="K210" s="240"/>
      <c r="L210" s="240"/>
      <c r="M210" s="240"/>
      <c r="N210" s="240"/>
      <c r="O210" s="240"/>
      <c r="P210" s="239"/>
      <c r="Q210" s="241"/>
      <c r="R210" s="236" t="str">
        <f ca="1">IF(ISERROR($V210),"",OFFSET('Smelter Look-up'!$C$4,$V210-4,0)&amp;"")</f>
        <v>PT Sumber Jaya Indah</v>
      </c>
      <c r="S210" s="250" t="str">
        <f t="shared" ca="1" si="9"/>
        <v>ID</v>
      </c>
      <c r="T210" s="250" t="str">
        <f ca="1">IF(B210="","",IF(ISERROR(MATCH($J210,SorP!$B$1:$B$6230,0)),"",INDIRECT("'SorP'!$A$"&amp;MATCH($J210,SorP!$B$1:$B$6230,0))))</f>
        <v>ID-BB</v>
      </c>
      <c r="U210" s="280"/>
      <c r="V210" s="281">
        <f>IF(C210="",NA(),MATCH($B210&amp;$C210,'Smelter Look-up'!$J:$J,0))</f>
        <v>467</v>
      </c>
      <c r="W210" s="282"/>
      <c r="X210" s="282">
        <f t="shared" ca="1" si="10"/>
        <v>0</v>
      </c>
      <c r="Y210" s="282"/>
      <c r="Z210" s="282"/>
      <c r="AB210" s="284" t="str">
        <f t="shared" si="11"/>
        <v>TinPT Sumber Jaya Indah</v>
      </c>
    </row>
    <row r="211" spans="1:28" s="283" customFormat="1" ht="20.25">
      <c r="A211" s="346"/>
      <c r="B211" s="236" t="s">
        <v>1264</v>
      </c>
      <c r="C211" s="242" t="s">
        <v>2098</v>
      </c>
      <c r="D211" s="236"/>
      <c r="E211" s="236" t="str">
        <f ca="1">IF(ISERROR($V211),"",OFFSET('Smelter Look-up'!$D$4,$V211-4,0)&amp;"")</f>
        <v>INDONESIA</v>
      </c>
      <c r="F211" s="236" t="str">
        <f ca="1">IF(ISERROR($V211),"",OFFSET('Smelter Look-up'!$E$4,$V211-4,0))</f>
        <v>CID001477</v>
      </c>
      <c r="G211" s="236" t="str">
        <f ca="1">IF(C211=$X$4,"Enter smelter details", IF(ISERROR($V211),"",OFFSET('Smelter Look-up'!$F$4,$V211-4,0)))</f>
        <v>RMI</v>
      </c>
      <c r="H211" s="237">
        <f ca="1">IF(ISERROR($V211),"",OFFSET('Smelter Look-up'!$G$4,$V211-4,0))</f>
        <v>0</v>
      </c>
      <c r="I211" s="238" t="str">
        <f ca="1">IF(ISERROR($V211),"",OFFSET('Smelter Look-up'!$H$4,$V211-4,0))</f>
        <v>Kundur</v>
      </c>
      <c r="J211" s="238" t="str">
        <f ca="1">IF(ISERROR($V211),"",OFFSET('Smelter Look-up'!$I$4,$V211-4,0))</f>
        <v>Riau</v>
      </c>
      <c r="K211" s="240"/>
      <c r="L211" s="240"/>
      <c r="M211" s="240"/>
      <c r="N211" s="240"/>
      <c r="O211" s="240"/>
      <c r="P211" s="239"/>
      <c r="Q211" s="241"/>
      <c r="R211" s="236" t="str">
        <f ca="1">IF(ISERROR($V211),"",OFFSET('Smelter Look-up'!$C$4,$V211-4,0)&amp;"")</f>
        <v>PT Timah (Persero) Tbk Kundur</v>
      </c>
      <c r="S211" s="250" t="str">
        <f t="shared" ca="1" si="9"/>
        <v>ID</v>
      </c>
      <c r="T211" s="250" t="str">
        <f ca="1">IF(B211="","",IF(ISERROR(MATCH($J211,SorP!$B$1:$B$6230,0)),"",INDIRECT("'SorP'!$A$"&amp;MATCH($J211,SorP!$B$1:$B$6230,0))))</f>
        <v>ID-RI</v>
      </c>
      <c r="U211" s="280"/>
      <c r="V211" s="281">
        <f>IF(C211="",NA(),MATCH($B211&amp;$C211,'Smelter Look-up'!$J:$J,0))</f>
        <v>469</v>
      </c>
      <c r="W211" s="282"/>
      <c r="X211" s="282">
        <f t="shared" ca="1" si="10"/>
        <v>0</v>
      </c>
      <c r="Y211" s="282"/>
      <c r="Z211" s="282"/>
      <c r="AB211" s="284" t="str">
        <f t="shared" si="11"/>
        <v>TinPT Timah (Persero) Tbk Kundur</v>
      </c>
    </row>
    <row r="212" spans="1:28" s="283" customFormat="1" ht="20.25">
      <c r="A212" s="346"/>
      <c r="B212" s="236" t="s">
        <v>1264</v>
      </c>
      <c r="C212" s="242" t="s">
        <v>2685</v>
      </c>
      <c r="D212" s="236"/>
      <c r="E212" s="236" t="str">
        <f ca="1">IF(ISERROR($V212),"",OFFSET('Smelter Look-up'!$D$4,$V212-4,0)&amp;"")</f>
        <v>INDONESIA</v>
      </c>
      <c r="F212" s="236" t="str">
        <f ca="1">IF(ISERROR($V212),"",OFFSET('Smelter Look-up'!$E$4,$V212-4,0))</f>
        <v>CID001482</v>
      </c>
      <c r="G212" s="236" t="str">
        <f ca="1">IF(C212=$X$4,"Enter smelter details", IF(ISERROR($V212),"",OFFSET('Smelter Look-up'!$F$4,$V212-4,0)))</f>
        <v>RMI</v>
      </c>
      <c r="H212" s="237">
        <f ca="1">IF(ISERROR($V212),"",OFFSET('Smelter Look-up'!$G$4,$V212-4,0))</f>
        <v>0</v>
      </c>
      <c r="I212" s="238" t="str">
        <f ca="1">IF(ISERROR($V212),"",OFFSET('Smelter Look-up'!$H$4,$V212-4,0))</f>
        <v>Mentok</v>
      </c>
      <c r="J212" s="238" t="str">
        <f ca="1">IF(ISERROR($V212),"",OFFSET('Smelter Look-up'!$I$4,$V212-4,0))</f>
        <v>Kepulauan Bangka Belitung</v>
      </c>
      <c r="K212" s="240"/>
      <c r="L212" s="240"/>
      <c r="M212" s="240"/>
      <c r="N212" s="240"/>
      <c r="O212" s="240"/>
      <c r="P212" s="239"/>
      <c r="Q212" s="241"/>
      <c r="R212" s="236" t="str">
        <f ca="1">IF(ISERROR($V212),"",OFFSET('Smelter Look-up'!$C$4,$V212-4,0)&amp;"")</f>
        <v>PT Timah (Persero) Tbk Mentok</v>
      </c>
      <c r="S212" s="250" t="str">
        <f t="shared" ca="1" si="9"/>
        <v>ID</v>
      </c>
      <c r="T212" s="250" t="str">
        <f ca="1">IF(B212="","",IF(ISERROR(MATCH($J212,SorP!$B$1:$B$6230,0)),"",INDIRECT("'SorP'!$A$"&amp;MATCH($J212,SorP!$B$1:$B$6230,0))))</f>
        <v>ID-BB</v>
      </c>
      <c r="U212" s="280"/>
      <c r="V212" s="281">
        <f>IF(C212="",NA(),MATCH($B212&amp;$C212,'Smelter Look-up'!$J:$J,0))</f>
        <v>470</v>
      </c>
      <c r="W212" s="282"/>
      <c r="X212" s="282">
        <f t="shared" ca="1" si="10"/>
        <v>0</v>
      </c>
      <c r="Y212" s="282"/>
      <c r="Z212" s="282"/>
      <c r="AB212" s="284" t="str">
        <f t="shared" si="11"/>
        <v>TinPT Timah (Persero) Tbk Mentok</v>
      </c>
    </row>
    <row r="213" spans="1:28" s="283" customFormat="1" ht="20.25">
      <c r="A213" s="346"/>
      <c r="B213" s="236" t="s">
        <v>1264</v>
      </c>
      <c r="C213" s="242" t="s">
        <v>605</v>
      </c>
      <c r="D213" s="236"/>
      <c r="E213" s="236" t="str">
        <f ca="1">IF(ISERROR($V213),"",OFFSET('Smelter Look-up'!$D$4,$V213-4,0)&amp;"")</f>
        <v>INDONESIA</v>
      </c>
      <c r="F213" s="236" t="str">
        <f ca="1">IF(ISERROR($V213),"",OFFSET('Smelter Look-up'!$E$4,$V213-4,0))</f>
        <v>CID001490</v>
      </c>
      <c r="G213" s="236" t="str">
        <f ca="1">IF(C213=$X$4,"Enter smelter details", IF(ISERROR($V213),"",OFFSET('Smelter Look-up'!$F$4,$V213-4,0)))</f>
        <v>RMI</v>
      </c>
      <c r="H213" s="237">
        <f ca="1">IF(ISERROR($V213),"",OFFSET('Smelter Look-up'!$G$4,$V213-4,0))</f>
        <v>0</v>
      </c>
      <c r="I213" s="238" t="str">
        <f ca="1">IF(ISERROR($V213),"",OFFSET('Smelter Look-up'!$H$4,$V213-4,0))</f>
        <v>Pangkal Pinang</v>
      </c>
      <c r="J213" s="238" t="str">
        <f ca="1">IF(ISERROR($V213),"",OFFSET('Smelter Look-up'!$I$4,$V213-4,0))</f>
        <v>Kepulauan Bangka Belitung</v>
      </c>
      <c r="K213" s="240"/>
      <c r="L213" s="240"/>
      <c r="M213" s="240"/>
      <c r="N213" s="240"/>
      <c r="O213" s="240"/>
      <c r="P213" s="239"/>
      <c r="Q213" s="241"/>
      <c r="R213" s="236" t="str">
        <f ca="1">IF(ISERROR($V213),"",OFFSET('Smelter Look-up'!$C$4,$V213-4,0)&amp;"")</f>
        <v>PT Tinindo Inter Nusa</v>
      </c>
      <c r="S213" s="250" t="str">
        <f t="shared" ca="1" si="9"/>
        <v>ID</v>
      </c>
      <c r="T213" s="250" t="str">
        <f ca="1">IF(B213="","",IF(ISERROR(MATCH($J213,SorP!$B$1:$B$6230,0)),"",INDIRECT("'SorP'!$A$"&amp;MATCH($J213,SorP!$B$1:$B$6230,0))))</f>
        <v>ID-BB</v>
      </c>
      <c r="U213" s="280"/>
      <c r="V213" s="281">
        <f>IF(C213="",NA(),MATCH($B213&amp;$C213,'Smelter Look-up'!$J:$J,0))</f>
        <v>471</v>
      </c>
      <c r="W213" s="282"/>
      <c r="X213" s="282">
        <f t="shared" ca="1" si="10"/>
        <v>0</v>
      </c>
      <c r="Y213" s="282"/>
      <c r="Z213" s="282"/>
      <c r="AB213" s="284" t="str">
        <f t="shared" si="11"/>
        <v>TinPT Tinindo Inter Nusa</v>
      </c>
    </row>
    <row r="214" spans="1:28" s="283" customFormat="1" ht="20.25">
      <c r="A214" s="346"/>
      <c r="B214" s="236" t="s">
        <v>1264</v>
      </c>
      <c r="C214" s="242" t="s">
        <v>13602</v>
      </c>
      <c r="D214" s="236"/>
      <c r="E214" s="236" t="str">
        <f ca="1">IF(ISERROR($V214),"",OFFSET('Smelter Look-up'!$D$4,$V214-4,0)&amp;"")</f>
        <v>BRAZIL</v>
      </c>
      <c r="F214" s="236" t="str">
        <f ca="1">IF(ISERROR($V214),"",OFFSET('Smelter Look-up'!$E$4,$V214-4,0))</f>
        <v>CID002706</v>
      </c>
      <c r="G214" s="236" t="str">
        <f ca="1">IF(C214=$X$4,"Enter smelter details", IF(ISERROR($V214),"",OFFSET('Smelter Look-up'!$F$4,$V214-4,0)))</f>
        <v>RMI</v>
      </c>
      <c r="H214" s="237">
        <f ca="1">IF(ISERROR($V214),"",OFFSET('Smelter Look-up'!$G$4,$V214-4,0))</f>
        <v>0</v>
      </c>
      <c r="I214" s="238" t="str">
        <f ca="1">IF(ISERROR($V214),"",OFFSET('Smelter Look-up'!$H$4,$V214-4,0))</f>
        <v>São João del Rei</v>
      </c>
      <c r="J214" s="238" t="str">
        <f ca="1">IF(ISERROR($V214),"",OFFSET('Smelter Look-up'!$I$4,$V214-4,0))</f>
        <v>Minas gerais</v>
      </c>
      <c r="K214" s="240"/>
      <c r="L214" s="240"/>
      <c r="M214" s="240"/>
      <c r="N214" s="240"/>
      <c r="O214" s="240"/>
      <c r="P214" s="239"/>
      <c r="Q214" s="241"/>
      <c r="R214" s="236" t="str">
        <f ca="1">IF(ISERROR($V214),"",OFFSET('Smelter Look-up'!$C$4,$V214-4,0)&amp;"")</f>
        <v>Resind Industria e Comercio Ltda.</v>
      </c>
      <c r="S214" s="250" t="str">
        <f t="shared" ca="1" si="9"/>
        <v>BR</v>
      </c>
      <c r="T214" s="250" t="str">
        <f ca="1">IF(B214="","",IF(ISERROR(MATCH($J214,SorP!$B$1:$B$6230,0)),"",INDIRECT("'SorP'!$A$"&amp;MATCH($J214,SorP!$B$1:$B$6230,0))))</f>
        <v>BR-MG</v>
      </c>
      <c r="U214" s="280"/>
      <c r="V214" s="281">
        <f>IF(C214="",NA(),MATCH($B214&amp;$C214,'Smelter Look-up'!$J:$J,0))</f>
        <v>474</v>
      </c>
      <c r="W214" s="282"/>
      <c r="X214" s="282">
        <f t="shared" ca="1" si="10"/>
        <v>0</v>
      </c>
      <c r="Y214" s="282"/>
      <c r="Z214" s="282"/>
      <c r="AB214" s="284" t="str">
        <f t="shared" si="11"/>
        <v>TinResind Industria e Comercio Ltda.</v>
      </c>
    </row>
    <row r="215" spans="1:28" s="283" customFormat="1" ht="20.25">
      <c r="A215" s="346"/>
      <c r="B215" s="236" t="s">
        <v>1264</v>
      </c>
      <c r="C215" s="242" t="s">
        <v>905</v>
      </c>
      <c r="D215" s="236"/>
      <c r="E215" s="236" t="str">
        <f ca="1">IF(ISERROR($V215),"",OFFSET('Smelter Look-up'!$D$4,$V215-4,0)&amp;"")</f>
        <v>TAIWAN, PROVINCE OF CHINA</v>
      </c>
      <c r="F215" s="236" t="str">
        <f ca="1">IF(ISERROR($V215),"",OFFSET('Smelter Look-up'!$E$4,$V215-4,0))</f>
        <v>CID001539</v>
      </c>
      <c r="G215" s="236" t="str">
        <f ca="1">IF(C215=$X$4,"Enter smelter details", IF(ISERROR($V215),"",OFFSET('Smelter Look-up'!$F$4,$V215-4,0)))</f>
        <v>RMI</v>
      </c>
      <c r="H215" s="237">
        <f ca="1">IF(ISERROR($V215),"",OFFSET('Smelter Look-up'!$G$4,$V215-4,0))</f>
        <v>0</v>
      </c>
      <c r="I215" s="238" t="str">
        <f ca="1">IF(ISERROR($V215),"",OFFSET('Smelter Look-up'!$H$4,$V215-4,0))</f>
        <v>Taoyuan</v>
      </c>
      <c r="J215" s="238" t="str">
        <f ca="1">IF(ISERROR($V215),"",OFFSET('Smelter Look-up'!$I$4,$V215-4,0))</f>
        <v>Taoyuan</v>
      </c>
      <c r="K215" s="240"/>
      <c r="L215" s="240"/>
      <c r="M215" s="240"/>
      <c r="N215" s="240"/>
      <c r="O215" s="240"/>
      <c r="P215" s="239"/>
      <c r="Q215" s="241"/>
      <c r="R215" s="236" t="str">
        <f ca="1">IF(ISERROR($V215),"",OFFSET('Smelter Look-up'!$C$4,$V215-4,0)&amp;"")</f>
        <v>Rui Da Hung</v>
      </c>
      <c r="S215" s="250" t="str">
        <f t="shared" ca="1" si="9"/>
        <v>TW</v>
      </c>
      <c r="T215" s="250" t="str">
        <f ca="1">IF(B215="","",IF(ISERROR(MATCH($J215,SorP!$B$1:$B$6230,0)),"",INDIRECT("'SorP'!$A$"&amp;MATCH($J215,SorP!$B$1:$B$6230,0))))</f>
        <v>TW-TAO</v>
      </c>
      <c r="U215" s="280"/>
      <c r="V215" s="281">
        <f>IF(C215="",NA(),MATCH($B215&amp;$C215,'Smelter Look-up'!$J:$J,0))</f>
        <v>476</v>
      </c>
      <c r="W215" s="282"/>
      <c r="X215" s="282">
        <f t="shared" ca="1" si="10"/>
        <v>0</v>
      </c>
      <c r="Y215" s="282"/>
      <c r="Z215" s="282"/>
      <c r="AB215" s="284" t="str">
        <f t="shared" si="11"/>
        <v>TinRui Da Hung</v>
      </c>
    </row>
    <row r="216" spans="1:28" s="283" customFormat="1" ht="20.25">
      <c r="A216" s="346"/>
      <c r="B216" s="236" t="s">
        <v>1264</v>
      </c>
      <c r="C216" s="242" t="s">
        <v>2625</v>
      </c>
      <c r="D216" s="236"/>
      <c r="E216" s="236" t="str">
        <f ca="1">IF(ISERROR($V216),"",OFFSET('Smelter Look-up'!$D$4,$V216-4,0)&amp;"")</f>
        <v>BRAZIL</v>
      </c>
      <c r="F216" s="236" t="str">
        <f ca="1">IF(ISERROR($V216),"",OFFSET('Smelter Look-up'!$E$4,$V216-4,0))</f>
        <v>CID001758</v>
      </c>
      <c r="G216" s="236" t="str">
        <f ca="1">IF(C216=$X$4,"Enter smelter details", IF(ISERROR($V216),"",OFFSET('Smelter Look-up'!$F$4,$V216-4,0)))</f>
        <v>RMI</v>
      </c>
      <c r="H216" s="237">
        <f ca="1">IF(ISERROR($V216),"",OFFSET('Smelter Look-up'!$G$4,$V216-4,0))</f>
        <v>0</v>
      </c>
      <c r="I216" s="238" t="str">
        <f ca="1">IF(ISERROR($V216),"",OFFSET('Smelter Look-up'!$H$4,$V216-4,0))</f>
        <v>Bebedouro</v>
      </c>
      <c r="J216" s="238" t="str">
        <f ca="1">IF(ISERROR($V216),"",OFFSET('Smelter Look-up'!$I$4,$V216-4,0))</f>
        <v>São Paulo</v>
      </c>
      <c r="K216" s="240"/>
      <c r="L216" s="240"/>
      <c r="M216" s="240"/>
      <c r="N216" s="240"/>
      <c r="O216" s="240"/>
      <c r="P216" s="239"/>
      <c r="Q216" s="241"/>
      <c r="R216" s="236" t="str">
        <f ca="1">IF(ISERROR($V216),"",OFFSET('Smelter Look-up'!$C$4,$V216-4,0)&amp;"")</f>
        <v>Soft Metais Ltda.</v>
      </c>
      <c r="S216" s="250" t="str">
        <f t="shared" ca="1" si="9"/>
        <v>BR</v>
      </c>
      <c r="T216" s="250" t="str">
        <f ca="1">IF(B216="","",IF(ISERROR(MATCH($J216,SorP!$B$1:$B$6230,0)),"",INDIRECT("'SorP'!$A$"&amp;MATCH($J216,SorP!$B$1:$B$6230,0))))</f>
        <v>BR-SP</v>
      </c>
      <c r="U216" s="280"/>
      <c r="V216" s="281">
        <f>IF(C216="",NA(),MATCH($B216&amp;$C216,'Smelter Look-up'!$J:$J,0))</f>
        <v>479</v>
      </c>
      <c r="W216" s="282"/>
      <c r="X216" s="282">
        <f t="shared" ca="1" si="10"/>
        <v>0</v>
      </c>
      <c r="Y216" s="282"/>
      <c r="Z216" s="282"/>
      <c r="AB216" s="284" t="str">
        <f t="shared" si="11"/>
        <v>TinSoft Metais Ltda.</v>
      </c>
    </row>
    <row r="217" spans="1:28" s="283" customFormat="1" ht="20.25">
      <c r="A217" s="346"/>
      <c r="B217" s="236" t="s">
        <v>1264</v>
      </c>
      <c r="C217" s="242" t="s">
        <v>1160</v>
      </c>
      <c r="D217" s="236"/>
      <c r="E217" s="236" t="str">
        <f ca="1">IF(ISERROR($V217),"",OFFSET('Smelter Look-up'!$D$4,$V217-4,0)&amp;"")</f>
        <v>THAILAND</v>
      </c>
      <c r="F217" s="236" t="str">
        <f ca="1">IF(ISERROR($V217),"",OFFSET('Smelter Look-up'!$E$4,$V217-4,0))</f>
        <v>CID001898</v>
      </c>
      <c r="G217" s="236" t="str">
        <f ca="1">IF(C217=$X$4,"Enter smelter details", IF(ISERROR($V217),"",OFFSET('Smelter Look-up'!$F$4,$V217-4,0)))</f>
        <v>RMI</v>
      </c>
      <c r="H217" s="237">
        <f ca="1">IF(ISERROR($V217),"",OFFSET('Smelter Look-up'!$G$4,$V217-4,0))</f>
        <v>0</v>
      </c>
      <c r="I217" s="238" t="str">
        <f ca="1">IF(ISERROR($V217),"",OFFSET('Smelter Look-up'!$H$4,$V217-4,0))</f>
        <v>Amphur Muang</v>
      </c>
      <c r="J217" s="238" t="str">
        <f ca="1">IF(ISERROR($V217),"",OFFSET('Smelter Look-up'!$I$4,$V217-4,0))</f>
        <v>Phuket</v>
      </c>
      <c r="K217" s="240"/>
      <c r="L217" s="240"/>
      <c r="M217" s="240"/>
      <c r="N217" s="240"/>
      <c r="O217" s="240"/>
      <c r="P217" s="239"/>
      <c r="Q217" s="241"/>
      <c r="R217" s="236" t="str">
        <f ca="1">IF(ISERROR($V217),"",OFFSET('Smelter Look-up'!$C$4,$V217-4,0)&amp;"")</f>
        <v>Thaisarco</v>
      </c>
      <c r="S217" s="250" t="str">
        <f t="shared" ca="1" si="9"/>
        <v>TH</v>
      </c>
      <c r="T217" s="250" t="str">
        <f ca="1">IF(B217="","",IF(ISERROR(MATCH($J217,SorP!$B$1:$B$6230,0)),"",INDIRECT("'SorP'!$A$"&amp;MATCH($J217,SorP!$B$1:$B$6230,0))))</f>
        <v>TH-83</v>
      </c>
      <c r="U217" s="280"/>
      <c r="V217" s="281">
        <f>IF(C217="",NA(),MATCH($B217&amp;$C217,'Smelter Look-up'!$J:$J,0))</f>
        <v>483</v>
      </c>
      <c r="W217" s="282"/>
      <c r="X217" s="282">
        <f t="shared" ca="1" si="10"/>
        <v>0</v>
      </c>
      <c r="Y217" s="282"/>
      <c r="Z217" s="282"/>
      <c r="AB217" s="284" t="str">
        <f t="shared" si="11"/>
        <v>TinThaisarco</v>
      </c>
    </row>
    <row r="218" spans="1:28" s="283" customFormat="1" ht="20.25">
      <c r="A218" s="346"/>
      <c r="B218" s="236" t="s">
        <v>1264</v>
      </c>
      <c r="C218" s="242" t="s">
        <v>14612</v>
      </c>
      <c r="D218" s="236"/>
      <c r="E218" s="236" t="str">
        <f ca="1">IF(ISERROR($V218),"",OFFSET('Smelter Look-up'!$D$4,$V218-4,0)&amp;"")</f>
        <v>UNITED STATES OF AMERICA</v>
      </c>
      <c r="F218" s="236" t="str">
        <f ca="1">IF(ISERROR($V218),"",OFFSET('Smelter Look-up'!$E$4,$V218-4,0))</f>
        <v>CID003325</v>
      </c>
      <c r="G218" s="236" t="str">
        <f ca="1">IF(C218=$X$4,"Enter smelter details", IF(ISERROR($V218),"",OFFSET('Smelter Look-up'!$F$4,$V218-4,0)))</f>
        <v>RMI</v>
      </c>
      <c r="H218" s="237">
        <f ca="1">IF(ISERROR($V218),"",OFFSET('Smelter Look-up'!$G$4,$V218-4,0))</f>
        <v>0</v>
      </c>
      <c r="I218" s="238" t="str">
        <f ca="1">IF(ISERROR($V218),"",OFFSET('Smelter Look-up'!$H$4,$V218-4,0))</f>
        <v>West Chester</v>
      </c>
      <c r="J218" s="238" t="str">
        <f ca="1">IF(ISERROR($V218),"",OFFSET('Smelter Look-up'!$I$4,$V218-4,0))</f>
        <v>Pennsylvania</v>
      </c>
      <c r="K218" s="240"/>
      <c r="L218" s="240"/>
      <c r="M218" s="240"/>
      <c r="N218" s="240"/>
      <c r="O218" s="240"/>
      <c r="P218" s="239"/>
      <c r="Q218" s="241"/>
      <c r="R218" s="236" t="str">
        <f ca="1">IF(ISERROR($V218),"",OFFSET('Smelter Look-up'!$C$4,$V218-4,0)&amp;"")</f>
        <v>Tin Technology &amp; Refining</v>
      </c>
      <c r="S218" s="250" t="str">
        <f t="shared" ca="1" si="9"/>
        <v>US</v>
      </c>
      <c r="T218" s="250" t="str">
        <f ca="1">IF(B218="","",IF(ISERROR(MATCH($J218,SorP!$B$1:$B$6230,0)),"",INDIRECT("'SorP'!$A$"&amp;MATCH($J218,SorP!$B$1:$B$6230,0))))</f>
        <v>US-PA</v>
      </c>
      <c r="U218" s="280"/>
      <c r="V218" s="281">
        <f>IF(C218="",NA(),MATCH($B218&amp;$C218,'Smelter Look-up'!$J:$J,0))</f>
        <v>486</v>
      </c>
      <c r="W218" s="282"/>
      <c r="X218" s="282">
        <f t="shared" ca="1" si="10"/>
        <v>0</v>
      </c>
      <c r="Y218" s="282"/>
      <c r="Z218" s="282"/>
      <c r="AB218" s="284" t="str">
        <f t="shared" si="11"/>
        <v>TinTin Technology &amp; Refining</v>
      </c>
    </row>
    <row r="219" spans="1:28" s="283" customFormat="1" ht="20.25">
      <c r="A219" s="346"/>
      <c r="B219" s="236" t="s">
        <v>1264</v>
      </c>
      <c r="C219" s="242" t="s">
        <v>3292</v>
      </c>
      <c r="D219" s="236"/>
      <c r="E219" s="236" t="str">
        <f ca="1">IF(ISERROR($V219),"",OFFSET('Smelter Look-up'!$D$4,$V219-4,0)&amp;"")</f>
        <v>BRAZIL</v>
      </c>
      <c r="F219" s="236" t="str">
        <f ca="1">IF(ISERROR($V219),"",OFFSET('Smelter Look-up'!$E$4,$V219-4,0))</f>
        <v>CID002036</v>
      </c>
      <c r="G219" s="236" t="str">
        <f ca="1">IF(C219=$X$4,"Enter smelter details", IF(ISERROR($V219),"",OFFSET('Smelter Look-up'!$F$4,$V219-4,0)))</f>
        <v>RMI</v>
      </c>
      <c r="H219" s="237">
        <f ca="1">IF(ISERROR($V219),"",OFFSET('Smelter Look-up'!$G$4,$V219-4,0))</f>
        <v>0</v>
      </c>
      <c r="I219" s="238" t="str">
        <f ca="1">IF(ISERROR($V219),"",OFFSET('Smelter Look-up'!$H$4,$V219-4,0))</f>
        <v>Ariquemes</v>
      </c>
      <c r="J219" s="238" t="str">
        <f ca="1">IF(ISERROR($V219),"",OFFSET('Smelter Look-up'!$I$4,$V219-4,0))</f>
        <v>Rondônia</v>
      </c>
      <c r="K219" s="240"/>
      <c r="L219" s="240"/>
      <c r="M219" s="240"/>
      <c r="N219" s="240"/>
      <c r="O219" s="240"/>
      <c r="P219" s="239"/>
      <c r="Q219" s="241"/>
      <c r="R219" s="236" t="str">
        <f ca="1">IF(ISERROR($V219),"",OFFSET('Smelter Look-up'!$C$4,$V219-4,0)&amp;"")</f>
        <v>White Solder Metalurgia e Mineracao Ltda.</v>
      </c>
      <c r="S219" s="250" t="str">
        <f t="shared" ca="1" si="9"/>
        <v>BR</v>
      </c>
      <c r="T219" s="250" t="str">
        <f ca="1">IF(B219="","",IF(ISERROR(MATCH($J219,SorP!$B$1:$B$6230,0)),"",INDIRECT("'SorP'!$A$"&amp;MATCH($J219,SorP!$B$1:$B$6230,0))))</f>
        <v>BR-RO</v>
      </c>
      <c r="U219" s="280"/>
      <c r="V219" s="281">
        <f>IF(C219="",NA(),MATCH($B219&amp;$C219,'Smelter Look-up'!$J:$J,0))</f>
        <v>490</v>
      </c>
      <c r="W219" s="282"/>
      <c r="X219" s="282">
        <f t="shared" ca="1" si="10"/>
        <v>0</v>
      </c>
      <c r="Y219" s="282"/>
      <c r="Z219" s="282"/>
      <c r="AB219" s="284" t="str">
        <f t="shared" si="11"/>
        <v>TinWhite Solder Metalurgia e Mineracao Ltda.</v>
      </c>
    </row>
    <row r="220" spans="1:28" s="283" customFormat="1" ht="20.25">
      <c r="A220" s="346"/>
      <c r="B220" s="236" t="s">
        <v>1264</v>
      </c>
      <c r="C220" s="242" t="s">
        <v>2632</v>
      </c>
      <c r="D220" s="236"/>
      <c r="E220" s="236" t="str">
        <f ca="1">IF(ISERROR($V220),"",OFFSET('Smelter Look-up'!$D$4,$V220-4,0)&amp;"")</f>
        <v>CHINA</v>
      </c>
      <c r="F220" s="236" t="str">
        <f ca="1">IF(ISERROR($V220),"",OFFSET('Smelter Look-up'!$E$4,$V220-4,0))</f>
        <v>CID002158</v>
      </c>
      <c r="G220" s="236" t="str">
        <f ca="1">IF(C220=$X$4,"Enter smelter details", IF(ISERROR($V220),"",OFFSET('Smelter Look-up'!$F$4,$V220-4,0)))</f>
        <v>RMI</v>
      </c>
      <c r="H220" s="237">
        <f ca="1">IF(ISERROR($V220),"",OFFSET('Smelter Look-up'!$G$4,$V220-4,0))</f>
        <v>0</v>
      </c>
      <c r="I220" s="238" t="str">
        <f ca="1">IF(ISERROR($V220),"",OFFSET('Smelter Look-up'!$H$4,$V220-4,0))</f>
        <v>Gejiu</v>
      </c>
      <c r="J220" s="238" t="str">
        <f ca="1">IF(ISERROR($V220),"",OFFSET('Smelter Look-up'!$I$4,$V220-4,0))</f>
        <v>Yunnan</v>
      </c>
      <c r="K220" s="240"/>
      <c r="L220" s="240"/>
      <c r="M220" s="240"/>
      <c r="N220" s="240"/>
      <c r="O220" s="240"/>
      <c r="P220" s="239"/>
      <c r="Q220" s="241"/>
      <c r="R220" s="236" t="str">
        <f ca="1">IF(ISERROR($V220),"",OFFSET('Smelter Look-up'!$C$4,$V220-4,0)&amp;"")</f>
        <v>Yunnan Chengfeng Non-ferrous Metals Co., Ltd.</v>
      </c>
      <c r="S220" s="250" t="str">
        <f t="shared" ca="1" si="9"/>
        <v>CN</v>
      </c>
      <c r="T220" s="250" t="str">
        <f ca="1">IF(B220="","",IF(ISERROR(MATCH($J220,SorP!$B$1:$B$6230,0)),"",INDIRECT("'SorP'!$A$"&amp;MATCH($J220,SorP!$B$1:$B$6230,0))))</f>
        <v>CN-53</v>
      </c>
      <c r="U220" s="280"/>
      <c r="V220" s="281">
        <f>IF(C220="",NA(),MATCH($B220&amp;$C220,'Smelter Look-up'!$J:$J,0))</f>
        <v>498</v>
      </c>
      <c r="W220" s="282"/>
      <c r="X220" s="282">
        <f t="shared" ca="1" si="10"/>
        <v>0</v>
      </c>
      <c r="Y220" s="282"/>
      <c r="Z220" s="282"/>
      <c r="AB220" s="284" t="str">
        <f t="shared" si="11"/>
        <v>TinYunnan Chengfeng Non-ferrous Metals Co., Ltd.</v>
      </c>
    </row>
    <row r="221" spans="1:28" s="283" customFormat="1" ht="20.25">
      <c r="A221" s="346"/>
      <c r="B221" s="236" t="s">
        <v>1264</v>
      </c>
      <c r="C221" s="242" t="s">
        <v>3033</v>
      </c>
      <c r="D221" s="236"/>
      <c r="E221" s="236" t="str">
        <f ca="1">IF(ISERROR($V221),"",OFFSET('Smelter Look-up'!$D$4,$V221-4,0)&amp;"")</f>
        <v>CHINA</v>
      </c>
      <c r="F221" s="236" t="str">
        <f ca="1">IF(ISERROR($V221),"",OFFSET('Smelter Look-up'!$E$4,$V221-4,0))</f>
        <v>CID002180</v>
      </c>
      <c r="G221" s="236" t="str">
        <f ca="1">IF(C221=$X$4,"Enter smelter details", IF(ISERROR($V221),"",OFFSET('Smelter Look-up'!$F$4,$V221-4,0)))</f>
        <v>RMI</v>
      </c>
      <c r="H221" s="237">
        <f ca="1">IF(ISERROR($V221),"",OFFSET('Smelter Look-up'!$G$4,$V221-4,0))</f>
        <v>0</v>
      </c>
      <c r="I221" s="238" t="str">
        <f ca="1">IF(ISERROR($V221),"",OFFSET('Smelter Look-up'!$H$4,$V221-4,0))</f>
        <v>Gejiu</v>
      </c>
      <c r="J221" s="238" t="str">
        <f ca="1">IF(ISERROR($V221),"",OFFSET('Smelter Look-up'!$I$4,$V221-4,0))</f>
        <v>Yunnan</v>
      </c>
      <c r="K221" s="240"/>
      <c r="L221" s="240"/>
      <c r="M221" s="240"/>
      <c r="N221" s="240"/>
      <c r="O221" s="240"/>
      <c r="P221" s="239"/>
      <c r="Q221" s="241"/>
      <c r="R221" s="236" t="str">
        <f ca="1">IF(ISERROR($V221),"",OFFSET('Smelter Look-up'!$C$4,$V221-4,0)&amp;"")</f>
        <v>Yunnan Tin Company Limited</v>
      </c>
      <c r="S221" s="250" t="str">
        <f t="shared" ca="1" si="9"/>
        <v>CN</v>
      </c>
      <c r="T221" s="250" t="str">
        <f ca="1">IF(B221="","",IF(ISERROR(MATCH($J221,SorP!$B$1:$B$6230,0)),"",INDIRECT("'SorP'!$A$"&amp;MATCH($J221,SorP!$B$1:$B$6230,0))))</f>
        <v>CN-53</v>
      </c>
      <c r="U221" s="280"/>
      <c r="V221" s="281">
        <f>IF(C221="",NA(),MATCH($B221&amp;$C221,'Smelter Look-up'!$J:$J,0))</f>
        <v>502</v>
      </c>
      <c r="W221" s="282"/>
      <c r="X221" s="282">
        <f t="shared" ca="1" si="10"/>
        <v>0</v>
      </c>
      <c r="Y221" s="282"/>
      <c r="Z221" s="282"/>
      <c r="AB221" s="284" t="str">
        <f t="shared" si="11"/>
        <v>TinYunnan Tin Company Limited</v>
      </c>
    </row>
    <row r="222" spans="1:28" s="283" customFormat="1" ht="20.25">
      <c r="A222" s="346"/>
      <c r="B222" s="236" t="s">
        <v>1266</v>
      </c>
      <c r="C222" s="242" t="s">
        <v>2129</v>
      </c>
      <c r="D222" s="236"/>
      <c r="E222" s="236" t="str">
        <f ca="1">IF(ISERROR($V222),"",OFFSET('Smelter Look-up'!$D$4,$V222-4,0)&amp;"")</f>
        <v>JAPAN</v>
      </c>
      <c r="F222" s="236" t="str">
        <f ca="1">IF(ISERROR($V222),"",OFFSET('Smelter Look-up'!$E$4,$V222-4,0))</f>
        <v>CID000004</v>
      </c>
      <c r="G222" s="236" t="str">
        <f ca="1">IF(C222=$X$4,"Enter smelter details", IF(ISERROR($V222),"",OFFSET('Smelter Look-up'!$F$4,$V222-4,0)))</f>
        <v>RMI</v>
      </c>
      <c r="H222" s="237">
        <f ca="1">IF(ISERROR($V222),"",OFFSET('Smelter Look-up'!$G$4,$V222-4,0))</f>
        <v>0</v>
      </c>
      <c r="I222" s="238" t="str">
        <f ca="1">IF(ISERROR($V222),"",OFFSET('Smelter Look-up'!$H$4,$V222-4,0))</f>
        <v>Toyama City</v>
      </c>
      <c r="J222" s="238" t="str">
        <f ca="1">IF(ISERROR($V222),"",OFFSET('Smelter Look-up'!$I$4,$V222-4,0))</f>
        <v>Toyama</v>
      </c>
      <c r="K222" s="240"/>
      <c r="L222" s="240"/>
      <c r="M222" s="240"/>
      <c r="N222" s="240"/>
      <c r="O222" s="240"/>
      <c r="P222" s="239"/>
      <c r="Q222" s="241"/>
      <c r="R222" s="236" t="str">
        <f ca="1">IF(ISERROR($V222),"",OFFSET('Smelter Look-up'!$C$4,$V222-4,0)&amp;"")</f>
        <v>A.L.M.T. TUNGSTEN Corp.</v>
      </c>
      <c r="S222" s="250" t="str">
        <f t="shared" ca="1" si="9"/>
        <v>JP</v>
      </c>
      <c r="T222" s="250" t="str">
        <f ca="1">IF(B222="","",IF(ISERROR(MATCH($J222,SorP!$B$1:$B$6230,0)),"",INDIRECT("'SorP'!$A$"&amp;MATCH($J222,SorP!$B$1:$B$6230,0))))</f>
        <v>JP-16</v>
      </c>
      <c r="U222" s="280"/>
      <c r="V222" s="281">
        <f>IF(C222="",NA(),MATCH($B222&amp;$C222,'Smelter Look-up'!$J:$J,0))</f>
        <v>510</v>
      </c>
      <c r="W222" s="282"/>
      <c r="X222" s="282">
        <f t="shared" ca="1" si="10"/>
        <v>0</v>
      </c>
      <c r="Y222" s="282"/>
      <c r="Z222" s="282"/>
      <c r="AB222" s="284" t="str">
        <f t="shared" si="11"/>
        <v>TungstenA.L.M.T. TUNGSTEN Corp.</v>
      </c>
    </row>
    <row r="223" spans="1:28" s="283" customFormat="1" ht="20.25">
      <c r="A223" s="346"/>
      <c r="B223" s="236" t="s">
        <v>1266</v>
      </c>
      <c r="C223" s="242" t="s">
        <v>2773</v>
      </c>
      <c r="D223" s="236"/>
      <c r="E223" s="236" t="str">
        <f ca="1">IF(ISERROR($V223),"",OFFSET('Smelter Look-up'!$D$4,$V223-4,0)&amp;"")</f>
        <v>BRAZIL</v>
      </c>
      <c r="F223" s="236" t="str">
        <f ca="1">IF(ISERROR($V223),"",OFFSET('Smelter Look-up'!$E$4,$V223-4,0))</f>
        <v>CID002833</v>
      </c>
      <c r="G223" s="236" t="str">
        <f ca="1">IF(C223=$X$4,"Enter smelter details", IF(ISERROR($V223),"",OFFSET('Smelter Look-up'!$F$4,$V223-4,0)))</f>
        <v>RMI</v>
      </c>
      <c r="H223" s="237">
        <f ca="1">IF(ISERROR($V223),"",OFFSET('Smelter Look-up'!$G$4,$V223-4,0))</f>
        <v>0</v>
      </c>
      <c r="I223" s="238" t="str">
        <f ca="1">IF(ISERROR($V223),"",OFFSET('Smelter Look-up'!$H$4,$V223-4,0))</f>
        <v>Araçariguama</v>
      </c>
      <c r="J223" s="238" t="str">
        <f ca="1">IF(ISERROR($V223),"",OFFSET('Smelter Look-up'!$I$4,$V223-4,0))</f>
        <v>São Paulo</v>
      </c>
      <c r="K223" s="240"/>
      <c r="L223" s="240"/>
      <c r="M223" s="240"/>
      <c r="N223" s="240"/>
      <c r="O223" s="240"/>
      <c r="P223" s="239"/>
      <c r="Q223" s="241"/>
      <c r="R223" s="236" t="str">
        <f ca="1">IF(ISERROR($V223),"",OFFSET('Smelter Look-up'!$C$4,$V223-4,0)&amp;"")</f>
        <v>ACL Metais Eireli</v>
      </c>
      <c r="S223" s="250" t="str">
        <f t="shared" ca="1" si="9"/>
        <v>BR</v>
      </c>
      <c r="T223" s="250" t="str">
        <f ca="1">IF(B223="","",IF(ISERROR(MATCH($J223,SorP!$B$1:$B$6230,0)),"",INDIRECT("'SorP'!$A$"&amp;MATCH($J223,SorP!$B$1:$B$6230,0))))</f>
        <v>BR-SP</v>
      </c>
      <c r="U223" s="280"/>
      <c r="V223" s="281">
        <f>IF(C223="",NA(),MATCH($B223&amp;$C223,'Smelter Look-up'!$J:$J,0))</f>
        <v>511</v>
      </c>
      <c r="W223" s="282"/>
      <c r="X223" s="282">
        <f t="shared" ca="1" si="10"/>
        <v>0</v>
      </c>
      <c r="Y223" s="282"/>
      <c r="Z223" s="282"/>
      <c r="AB223" s="284" t="str">
        <f t="shared" si="11"/>
        <v>TungstenACL Metais Eireli</v>
      </c>
    </row>
    <row r="224" spans="1:28" s="283" customFormat="1" ht="20.25">
      <c r="A224" s="346"/>
      <c r="B224" s="236" t="s">
        <v>1266</v>
      </c>
      <c r="C224" s="242" t="s">
        <v>1569</v>
      </c>
      <c r="D224" s="236"/>
      <c r="E224" s="236" t="str">
        <f ca="1">IF(ISERROR($V224),"",OFFSET('Smelter Look-up'!$D$4,$V224-4,0)&amp;"")</f>
        <v>CHINA</v>
      </c>
      <c r="F224" s="236" t="str">
        <f ca="1">IF(ISERROR($V224),"",OFFSET('Smelter Look-up'!$E$4,$V224-4,0))</f>
        <v>CID002513</v>
      </c>
      <c r="G224" s="236" t="str">
        <f ca="1">IF(C224=$X$4,"Enter smelter details", IF(ISERROR($V224),"",OFFSET('Smelter Look-up'!$F$4,$V224-4,0)))</f>
        <v>RMI</v>
      </c>
      <c r="H224" s="237">
        <f ca="1">IF(ISERROR($V224),"",OFFSET('Smelter Look-up'!$G$4,$V224-4,0))</f>
        <v>0</v>
      </c>
      <c r="I224" s="238" t="str">
        <f ca="1">IF(ISERROR($V224),"",OFFSET('Smelter Look-up'!$H$4,$V224-4,0))</f>
        <v>Chenzhou</v>
      </c>
      <c r="J224" s="238" t="str">
        <f ca="1">IF(ISERROR($V224),"",OFFSET('Smelter Look-up'!$I$4,$V224-4,0))</f>
        <v>Hunan</v>
      </c>
      <c r="K224" s="240"/>
      <c r="L224" s="240"/>
      <c r="M224" s="240"/>
      <c r="N224" s="240"/>
      <c r="O224" s="240"/>
      <c r="P224" s="239"/>
      <c r="Q224" s="241"/>
      <c r="R224" s="236" t="str">
        <f ca="1">IF(ISERROR($V224),"",OFFSET('Smelter Look-up'!$C$4,$V224-4,0)&amp;"")</f>
        <v>Chenzhou Diamond Tungsten Products Co., Ltd.</v>
      </c>
      <c r="S224" s="250" t="str">
        <f t="shared" ca="1" si="9"/>
        <v>CN</v>
      </c>
      <c r="T224" s="250" t="str">
        <f ca="1">IF(B224="","",IF(ISERROR(MATCH($J224,SorP!$B$1:$B$6230,0)),"",INDIRECT("'SorP'!$A$"&amp;MATCH($J224,SorP!$B$1:$B$6230,0))))</f>
        <v>CN-43</v>
      </c>
      <c r="U224" s="280"/>
      <c r="V224" s="281">
        <f>IF(C224="",NA(),MATCH($B224&amp;$C224,'Smelter Look-up'!$J:$J,0))</f>
        <v>519</v>
      </c>
      <c r="W224" s="282"/>
      <c r="X224" s="282">
        <f t="shared" ca="1" si="10"/>
        <v>0</v>
      </c>
      <c r="Y224" s="282"/>
      <c r="Z224" s="282"/>
      <c r="AB224" s="284" t="str">
        <f t="shared" si="11"/>
        <v>TungstenChenzhou Diamond Tungsten Products Co., Ltd.</v>
      </c>
    </row>
    <row r="225" spans="1:28" s="283" customFormat="1" ht="20.25">
      <c r="A225" s="346"/>
      <c r="B225" s="236" t="s">
        <v>1266</v>
      </c>
      <c r="C225" s="242" t="s">
        <v>1528</v>
      </c>
      <c r="D225" s="236"/>
      <c r="E225" s="236" t="str">
        <f ca="1">IF(ISERROR($V225),"",OFFSET('Smelter Look-up'!$D$4,$V225-4,0)&amp;"")</f>
        <v>CHINA</v>
      </c>
      <c r="F225" s="236" t="str">
        <f ca="1">IF(ISERROR($V225),"",OFFSET('Smelter Look-up'!$E$4,$V225-4,0))</f>
        <v>CID000258</v>
      </c>
      <c r="G225" s="236" t="str">
        <f ca="1">IF(C225=$X$4,"Enter smelter details", IF(ISERROR($V225),"",OFFSET('Smelter Look-up'!$F$4,$V225-4,0)))</f>
        <v>RMI</v>
      </c>
      <c r="H225" s="237">
        <f ca="1">IF(ISERROR($V225),"",OFFSET('Smelter Look-up'!$G$4,$V225-4,0))</f>
        <v>0</v>
      </c>
      <c r="I225" s="238" t="str">
        <f ca="1">IF(ISERROR($V225),"",OFFSET('Smelter Look-up'!$H$4,$V225-4,0))</f>
        <v>Ganzhou</v>
      </c>
      <c r="J225" s="238" t="str">
        <f ca="1">IF(ISERROR($V225),"",OFFSET('Smelter Look-up'!$I$4,$V225-4,0))</f>
        <v>Jiangxi</v>
      </c>
      <c r="K225" s="240"/>
      <c r="L225" s="240"/>
      <c r="M225" s="240"/>
      <c r="N225" s="240"/>
      <c r="O225" s="240"/>
      <c r="P225" s="239"/>
      <c r="Q225" s="241"/>
      <c r="R225" s="236" t="str">
        <f ca="1">IF(ISERROR($V225),"",OFFSET('Smelter Look-up'!$C$4,$V225-4,0)&amp;"")</f>
        <v>Chongyi Zhangyuan Tungsten Co., Ltd.</v>
      </c>
      <c r="S225" s="250" t="str">
        <f t="shared" ca="1" si="9"/>
        <v>CN</v>
      </c>
      <c r="T225" s="250" t="str">
        <f ca="1">IF(B225="","",IF(ISERROR(MATCH($J225,SorP!$B$1:$B$6230,0)),"",INDIRECT("'SorP'!$A$"&amp;MATCH($J225,SorP!$B$1:$B$6230,0))))</f>
        <v>CN-36</v>
      </c>
      <c r="U225" s="280"/>
      <c r="V225" s="281">
        <f>IF(C225="",NA(),MATCH($B225&amp;$C225,'Smelter Look-up'!$J:$J,0))</f>
        <v>521</v>
      </c>
      <c r="W225" s="282"/>
      <c r="X225" s="282">
        <f t="shared" ca="1" si="10"/>
        <v>0</v>
      </c>
      <c r="Y225" s="282"/>
      <c r="Z225" s="282"/>
      <c r="AB225" s="284" t="str">
        <f t="shared" si="11"/>
        <v>TungstenChongyi Zhangyuan Tungsten Co., Ltd.</v>
      </c>
    </row>
    <row r="226" spans="1:28" s="283" customFormat="1" ht="20.25">
      <c r="A226" s="346"/>
      <c r="B226" s="236" t="s">
        <v>1266</v>
      </c>
      <c r="C226" s="242" t="s">
        <v>939</v>
      </c>
      <c r="D226" s="236"/>
      <c r="E226" s="236" t="str">
        <f ca="1">IF(ISERROR($V226),"",OFFSET('Smelter Look-up'!$D$4,$V226-4,0)&amp;"")</f>
        <v>CHINA</v>
      </c>
      <c r="F226" s="236" t="str">
        <f ca="1">IF(ISERROR($V226),"",OFFSET('Smelter Look-up'!$E$4,$V226-4,0))</f>
        <v>CID000499</v>
      </c>
      <c r="G226" s="236" t="str">
        <f ca="1">IF(C226=$X$4,"Enter smelter details", IF(ISERROR($V226),"",OFFSET('Smelter Look-up'!$F$4,$V226-4,0)))</f>
        <v>RMI</v>
      </c>
      <c r="H226" s="237">
        <f ca="1">IF(ISERROR($V226),"",OFFSET('Smelter Look-up'!$G$4,$V226-4,0))</f>
        <v>0</v>
      </c>
      <c r="I226" s="238" t="str">
        <f ca="1">IF(ISERROR($V226),"",OFFSET('Smelter Look-up'!$H$4,$V226-4,0))</f>
        <v>Yanshi</v>
      </c>
      <c r="J226" s="238" t="str">
        <f ca="1">IF(ISERROR($V226),"",OFFSET('Smelter Look-up'!$I$4,$V226-4,0))</f>
        <v>Fujian</v>
      </c>
      <c r="K226" s="240"/>
      <c r="L226" s="240"/>
      <c r="M226" s="240"/>
      <c r="N226" s="240"/>
      <c r="O226" s="240"/>
      <c r="P226" s="239"/>
      <c r="Q226" s="241"/>
      <c r="R226" s="236" t="str">
        <f ca="1">IF(ISERROR($V226),"",OFFSET('Smelter Look-up'!$C$4,$V226-4,0)&amp;"")</f>
        <v>Fujian Jinxin Tungsten Co., Ltd.</v>
      </c>
      <c r="S226" s="250" t="str">
        <f t="shared" ca="1" si="9"/>
        <v>CN</v>
      </c>
      <c r="T226" s="250" t="str">
        <f ca="1">IF(B226="","",IF(ISERROR(MATCH($J226,SorP!$B$1:$B$6230,0)),"",INDIRECT("'SorP'!$A$"&amp;MATCH($J226,SorP!$B$1:$B$6230,0))))</f>
        <v>CN-35</v>
      </c>
      <c r="U226" s="280"/>
      <c r="V226" s="281">
        <f>IF(C226="",NA(),MATCH($B226&amp;$C226,'Smelter Look-up'!$J:$J,0))</f>
        <v>522</v>
      </c>
      <c r="W226" s="282"/>
      <c r="X226" s="282">
        <f t="shared" ca="1" si="10"/>
        <v>0</v>
      </c>
      <c r="Y226" s="282"/>
      <c r="Z226" s="282"/>
      <c r="AB226" s="284" t="str">
        <f t="shared" si="11"/>
        <v>TungstenFujian Jinxin Tungsten Co., Ltd.</v>
      </c>
    </row>
    <row r="227" spans="1:28" s="283" customFormat="1" ht="20.25">
      <c r="A227" s="346"/>
      <c r="B227" s="236" t="s">
        <v>1266</v>
      </c>
      <c r="C227" s="242" t="s">
        <v>14323</v>
      </c>
      <c r="D227" s="236"/>
      <c r="E227" s="236" t="str">
        <f ca="1">IF(ISERROR($V227),"",OFFSET('Smelter Look-up'!$D$4,$V227-4,0)&amp;"")</f>
        <v>CHINA</v>
      </c>
      <c r="F227" s="236" t="str">
        <f ca="1">IF(ISERROR($V227),"",OFFSET('Smelter Look-up'!$E$4,$V227-4,0))</f>
        <v>CID002645</v>
      </c>
      <c r="G227" s="236" t="str">
        <f ca="1">IF(C227=$X$4,"Enter smelter details", IF(ISERROR($V227),"",OFFSET('Smelter Look-up'!$F$4,$V227-4,0)))</f>
        <v>RMI</v>
      </c>
      <c r="H227" s="237">
        <f ca="1">IF(ISERROR($V227),"",OFFSET('Smelter Look-up'!$G$4,$V227-4,0))</f>
        <v>0</v>
      </c>
      <c r="I227" s="238" t="str">
        <f ca="1">IF(ISERROR($V227),"",OFFSET('Smelter Look-up'!$H$4,$V227-4,0))</f>
        <v>Ganzhou</v>
      </c>
      <c r="J227" s="238" t="str">
        <f ca="1">IF(ISERROR($V227),"",OFFSET('Smelter Look-up'!$I$4,$V227-4,0))</f>
        <v>Jiangxi</v>
      </c>
      <c r="K227" s="240"/>
      <c r="L227" s="240"/>
      <c r="M227" s="240"/>
      <c r="N227" s="240"/>
      <c r="O227" s="240"/>
      <c r="P227" s="239"/>
      <c r="Q227" s="241"/>
      <c r="R227" s="236" t="str">
        <f ca="1">IF(ISERROR($V227),"",OFFSET('Smelter Look-up'!$C$4,$V227-4,0)&amp;"")</f>
        <v>Ganzhou Haichuang Tungsten Co., Ltd.</v>
      </c>
      <c r="S227" s="250" t="str">
        <f t="shared" ca="1" si="9"/>
        <v>CN</v>
      </c>
      <c r="T227" s="250" t="str">
        <f ca="1">IF(B227="","",IF(ISERROR(MATCH($J227,SorP!$B$1:$B$6230,0)),"",INDIRECT("'SorP'!$A$"&amp;MATCH($J227,SorP!$B$1:$B$6230,0))))</f>
        <v>CN-36</v>
      </c>
      <c r="U227" s="280"/>
      <c r="V227" s="281">
        <f>IF(C227="",NA(),MATCH($B227&amp;$C227,'Smelter Look-up'!$J:$J,0))</f>
        <v>523</v>
      </c>
      <c r="W227" s="282"/>
      <c r="X227" s="282">
        <f t="shared" ca="1" si="10"/>
        <v>0</v>
      </c>
      <c r="Y227" s="282"/>
      <c r="Z227" s="282"/>
      <c r="AB227" s="284" t="str">
        <f t="shared" si="11"/>
        <v>TungstenGanzhou Haichuang Tungsten Co., Ltd.</v>
      </c>
    </row>
    <row r="228" spans="1:28" s="283" customFormat="1" ht="20.25">
      <c r="A228" s="346"/>
      <c r="B228" s="236" t="s">
        <v>1266</v>
      </c>
      <c r="C228" s="242" t="s">
        <v>164</v>
      </c>
      <c r="D228" s="236"/>
      <c r="E228" s="236" t="str">
        <f ca="1">IF(ISERROR($V228),"",OFFSET('Smelter Look-up'!$D$4,$V228-4,0)&amp;"")</f>
        <v>CHINA</v>
      </c>
      <c r="F228" s="236" t="str">
        <f ca="1">IF(ISERROR($V228),"",OFFSET('Smelter Look-up'!$E$4,$V228-4,0))</f>
        <v>CID000875</v>
      </c>
      <c r="G228" s="236" t="str">
        <f ca="1">IF(C228=$X$4,"Enter smelter details", IF(ISERROR($V228),"",OFFSET('Smelter Look-up'!$F$4,$V228-4,0)))</f>
        <v>RMI</v>
      </c>
      <c r="H228" s="237">
        <f ca="1">IF(ISERROR($V228),"",OFFSET('Smelter Look-up'!$G$4,$V228-4,0))</f>
        <v>0</v>
      </c>
      <c r="I228" s="238" t="str">
        <f ca="1">IF(ISERROR($V228),"",OFFSET('Smelter Look-up'!$H$4,$V228-4,0))</f>
        <v>Ganzhou</v>
      </c>
      <c r="J228" s="238" t="str">
        <f ca="1">IF(ISERROR($V228),"",OFFSET('Smelter Look-up'!$I$4,$V228-4,0))</f>
        <v>Jiangxi</v>
      </c>
      <c r="K228" s="240"/>
      <c r="L228" s="240"/>
      <c r="M228" s="240"/>
      <c r="N228" s="240"/>
      <c r="O228" s="240"/>
      <c r="P228" s="239"/>
      <c r="Q228" s="241"/>
      <c r="R228" s="236" t="str">
        <f ca="1">IF(ISERROR($V228),"",OFFSET('Smelter Look-up'!$C$4,$V228-4,0)&amp;"")</f>
        <v>Ganzhou Huaxing Tungsten Products Co., Ltd.</v>
      </c>
      <c r="S228" s="250" t="str">
        <f t="shared" ca="1" si="9"/>
        <v>CN</v>
      </c>
      <c r="T228" s="250" t="str">
        <f ca="1">IF(B228="","",IF(ISERROR(MATCH($J228,SorP!$B$1:$B$6230,0)),"",INDIRECT("'SorP'!$A$"&amp;MATCH($J228,SorP!$B$1:$B$6230,0))))</f>
        <v>CN-36</v>
      </c>
      <c r="U228" s="280"/>
      <c r="V228" s="281">
        <f>IF(C228="",NA(),MATCH($B228&amp;$C228,'Smelter Look-up'!$J:$J,0))</f>
        <v>524</v>
      </c>
      <c r="W228" s="282"/>
      <c r="X228" s="282">
        <f t="shared" ca="1" si="10"/>
        <v>0</v>
      </c>
      <c r="Y228" s="282"/>
      <c r="Z228" s="282"/>
      <c r="AB228" s="284" t="str">
        <f t="shared" si="11"/>
        <v>TungstenGanzhou Huaxing Tungsten Products Co., Ltd.</v>
      </c>
    </row>
    <row r="229" spans="1:28" s="283" customFormat="1" ht="20.25">
      <c r="A229" s="346"/>
      <c r="B229" s="236" t="s">
        <v>1266</v>
      </c>
      <c r="C229" s="242" t="s">
        <v>166</v>
      </c>
      <c r="D229" s="236"/>
      <c r="E229" s="236" t="str">
        <f ca="1">IF(ISERROR($V229),"",OFFSET('Smelter Look-up'!$D$4,$V229-4,0)&amp;"")</f>
        <v>CHINA</v>
      </c>
      <c r="F229" s="236" t="str">
        <f ca="1">IF(ISERROR($V229),"",OFFSET('Smelter Look-up'!$E$4,$V229-4,0))</f>
        <v>CID002315</v>
      </c>
      <c r="G229" s="236" t="str">
        <f ca="1">IF(C229=$X$4,"Enter smelter details", IF(ISERROR($V229),"",OFFSET('Smelter Look-up'!$F$4,$V229-4,0)))</f>
        <v>RMI</v>
      </c>
      <c r="H229" s="237">
        <f ca="1">IF(ISERROR($V229),"",OFFSET('Smelter Look-up'!$G$4,$V229-4,0))</f>
        <v>0</v>
      </c>
      <c r="I229" s="238" t="str">
        <f ca="1">IF(ISERROR($V229),"",OFFSET('Smelter Look-up'!$H$4,$V229-4,0))</f>
        <v>Ganzhou</v>
      </c>
      <c r="J229" s="238" t="str">
        <f ca="1">IF(ISERROR($V229),"",OFFSET('Smelter Look-up'!$I$4,$V229-4,0))</f>
        <v>Jiangxi</v>
      </c>
      <c r="K229" s="240"/>
      <c r="L229" s="240"/>
      <c r="M229" s="240"/>
      <c r="N229" s="240"/>
      <c r="O229" s="240"/>
      <c r="P229" s="239"/>
      <c r="Q229" s="241"/>
      <c r="R229" s="236" t="str">
        <f ca="1">IF(ISERROR($V229),"",OFFSET('Smelter Look-up'!$C$4,$V229-4,0)&amp;"")</f>
        <v>Ganzhou Jiangwu Ferrotungsten Co., Ltd.</v>
      </c>
      <c r="S229" s="250" t="str">
        <f t="shared" ca="1" si="9"/>
        <v>CN</v>
      </c>
      <c r="T229" s="250" t="str">
        <f ca="1">IF(B229="","",IF(ISERROR(MATCH($J229,SorP!$B$1:$B$6230,0)),"",INDIRECT("'SorP'!$A$"&amp;MATCH($J229,SorP!$B$1:$B$6230,0))))</f>
        <v>CN-36</v>
      </c>
      <c r="U229" s="280"/>
      <c r="V229" s="281">
        <f>IF(C229="",NA(),MATCH($B229&amp;$C229,'Smelter Look-up'!$J:$J,0))</f>
        <v>525</v>
      </c>
      <c r="W229" s="282"/>
      <c r="X229" s="282">
        <f t="shared" ca="1" si="10"/>
        <v>0</v>
      </c>
      <c r="Y229" s="282"/>
      <c r="Z229" s="282"/>
      <c r="AB229" s="284" t="str">
        <f t="shared" si="11"/>
        <v>TungstenGanzhou Jiangwu Ferrotungsten Co., Ltd.</v>
      </c>
    </row>
    <row r="230" spans="1:28" s="283" customFormat="1" ht="20.25">
      <c r="A230" s="346"/>
      <c r="B230" s="236" t="s">
        <v>1266</v>
      </c>
      <c r="C230" s="242" t="s">
        <v>460</v>
      </c>
      <c r="D230" s="236"/>
      <c r="E230" s="236" t="str">
        <f ca="1">IF(ISERROR($V230),"",OFFSET('Smelter Look-up'!$D$4,$V230-4,0)&amp;"")</f>
        <v>CHINA</v>
      </c>
      <c r="F230" s="236" t="str">
        <f ca="1">IF(ISERROR($V230),"",OFFSET('Smelter Look-up'!$E$4,$V230-4,0))</f>
        <v>CID002494</v>
      </c>
      <c r="G230" s="236" t="str">
        <f ca="1">IF(C230=$X$4,"Enter smelter details", IF(ISERROR($V230),"",OFFSET('Smelter Look-up'!$F$4,$V230-4,0)))</f>
        <v>RMI</v>
      </c>
      <c r="H230" s="237">
        <f ca="1">IF(ISERROR($V230),"",OFFSET('Smelter Look-up'!$G$4,$V230-4,0))</f>
        <v>0</v>
      </c>
      <c r="I230" s="238" t="str">
        <f ca="1">IF(ISERROR($V230),"",OFFSET('Smelter Look-up'!$H$4,$V230-4,0))</f>
        <v>Ganzhou</v>
      </c>
      <c r="J230" s="238" t="str">
        <f ca="1">IF(ISERROR($V230),"",OFFSET('Smelter Look-up'!$I$4,$V230-4,0))</f>
        <v>Jiangxi</v>
      </c>
      <c r="K230" s="240"/>
      <c r="L230" s="240"/>
      <c r="M230" s="240"/>
      <c r="N230" s="240"/>
      <c r="O230" s="240"/>
      <c r="P230" s="239"/>
      <c r="Q230" s="241"/>
      <c r="R230" s="236" t="str">
        <f ca="1">IF(ISERROR($V230),"",OFFSET('Smelter Look-up'!$C$4,$V230-4,0)&amp;"")</f>
        <v>Ganzhou Seadragon W &amp; Mo Co., Ltd.</v>
      </c>
      <c r="S230" s="250" t="str">
        <f t="shared" ca="1" si="9"/>
        <v>CN</v>
      </c>
      <c r="T230" s="250" t="str">
        <f ca="1">IF(B230="","",IF(ISERROR(MATCH($J230,SorP!$B$1:$B$6230,0)),"",INDIRECT("'SorP'!$A$"&amp;MATCH($J230,SorP!$B$1:$B$6230,0))))</f>
        <v>CN-36</v>
      </c>
      <c r="U230" s="280"/>
      <c r="V230" s="281">
        <f>IF(C230="",NA(),MATCH($B230&amp;$C230,'Smelter Look-up'!$J:$J,0))</f>
        <v>526</v>
      </c>
      <c r="W230" s="282"/>
      <c r="X230" s="282">
        <f t="shared" ca="1" si="10"/>
        <v>0</v>
      </c>
      <c r="Y230" s="282"/>
      <c r="Z230" s="282"/>
      <c r="AB230" s="284" t="str">
        <f t="shared" si="11"/>
        <v>TungstenGanzhou Seadragon W &amp; Mo Co., Ltd.</v>
      </c>
    </row>
    <row r="231" spans="1:28" s="283" customFormat="1" ht="20.25">
      <c r="A231" s="346"/>
      <c r="B231" s="236" t="s">
        <v>1266</v>
      </c>
      <c r="C231" s="242" t="s">
        <v>1</v>
      </c>
      <c r="D231" s="236"/>
      <c r="E231" s="236" t="str">
        <f ca="1">IF(ISERROR($V231),"",OFFSET('Smelter Look-up'!$D$4,$V231-4,0)&amp;"")</f>
        <v>UNITED STATES OF AMERICA</v>
      </c>
      <c r="F231" s="236" t="str">
        <f ca="1">IF(ISERROR($V231),"",OFFSET('Smelter Look-up'!$E$4,$V231-4,0))</f>
        <v>CID000568</v>
      </c>
      <c r="G231" s="236" t="str">
        <f ca="1">IF(C231=$X$4,"Enter smelter details", IF(ISERROR($V231),"",OFFSET('Smelter Look-up'!$F$4,$V231-4,0)))</f>
        <v>RMI</v>
      </c>
      <c r="H231" s="237">
        <f ca="1">IF(ISERROR($V231),"",OFFSET('Smelter Look-up'!$G$4,$V231-4,0))</f>
        <v>0</v>
      </c>
      <c r="I231" s="238" t="str">
        <f ca="1">IF(ISERROR($V231),"",OFFSET('Smelter Look-up'!$H$4,$V231-4,0))</f>
        <v>Towanda</v>
      </c>
      <c r="J231" s="238" t="str">
        <f ca="1">IF(ISERROR($V231),"",OFFSET('Smelter Look-up'!$I$4,$V231-4,0))</f>
        <v>Pennsylvania</v>
      </c>
      <c r="K231" s="240"/>
      <c r="L231" s="240"/>
      <c r="M231" s="240"/>
      <c r="N231" s="240"/>
      <c r="O231" s="240"/>
      <c r="P231" s="239"/>
      <c r="Q231" s="241"/>
      <c r="R231" s="236" t="str">
        <f ca="1">IF(ISERROR($V231),"",OFFSET('Smelter Look-up'!$C$4,$V231-4,0)&amp;"")</f>
        <v>Global Tungsten &amp; Powders Corp.</v>
      </c>
      <c r="S231" s="250" t="str">
        <f t="shared" ca="1" si="9"/>
        <v>US</v>
      </c>
      <c r="T231" s="250" t="str">
        <f ca="1">IF(B231="","",IF(ISERROR(MATCH($J231,SorP!$B$1:$B$6230,0)),"",INDIRECT("'SorP'!$A$"&amp;MATCH($J231,SorP!$B$1:$B$6230,0))))</f>
        <v>US-PA</v>
      </c>
      <c r="U231" s="280"/>
      <c r="V231" s="281">
        <f>IF(C231="",NA(),MATCH($B231&amp;$C231,'Smelter Look-up'!$J:$J,0))</f>
        <v>528</v>
      </c>
      <c r="W231" s="282"/>
      <c r="X231" s="282">
        <f t="shared" ca="1" si="10"/>
        <v>0</v>
      </c>
      <c r="Y231" s="282"/>
      <c r="Z231" s="282"/>
      <c r="AB231" s="284" t="str">
        <f t="shared" si="11"/>
        <v>TungstenGlobal Tungsten &amp; Powders Corp.</v>
      </c>
    </row>
    <row r="232" spans="1:28" s="283" customFormat="1" ht="20.25">
      <c r="A232" s="346"/>
      <c r="B232" s="236" t="s">
        <v>1266</v>
      </c>
      <c r="C232" s="242" t="s">
        <v>1529</v>
      </c>
      <c r="D232" s="236"/>
      <c r="E232" s="236" t="str">
        <f ca="1">IF(ISERROR($V232),"",OFFSET('Smelter Look-up'!$D$4,$V232-4,0)&amp;"")</f>
        <v>CHINA</v>
      </c>
      <c r="F232" s="236" t="str">
        <f ca="1">IF(ISERROR($V232),"",OFFSET('Smelter Look-up'!$E$4,$V232-4,0))</f>
        <v>CID000218</v>
      </c>
      <c r="G232" s="236" t="str">
        <f ca="1">IF(C232=$X$4,"Enter smelter details", IF(ISERROR($V232),"",OFFSET('Smelter Look-up'!$F$4,$V232-4,0)))</f>
        <v>RMI</v>
      </c>
      <c r="H232" s="237">
        <f ca="1">IF(ISERROR($V232),"",OFFSET('Smelter Look-up'!$G$4,$V232-4,0))</f>
        <v>0</v>
      </c>
      <c r="I232" s="238" t="str">
        <f ca="1">IF(ISERROR($V232),"",OFFSET('Smelter Look-up'!$H$4,$V232-4,0))</f>
        <v>Chaozhou</v>
      </c>
      <c r="J232" s="238" t="str">
        <f ca="1">IF(ISERROR($V232),"",OFFSET('Smelter Look-up'!$I$4,$V232-4,0))</f>
        <v>Guangdong</v>
      </c>
      <c r="K232" s="240"/>
      <c r="L232" s="240"/>
      <c r="M232" s="240"/>
      <c r="N232" s="240"/>
      <c r="O232" s="240"/>
      <c r="P232" s="239"/>
      <c r="Q232" s="241"/>
      <c r="R232" s="236" t="str">
        <f ca="1">IF(ISERROR($V232),"",OFFSET('Smelter Look-up'!$C$4,$V232-4,0)&amp;"")</f>
        <v>Guangdong Xianglu Tungsten Co., Ltd.</v>
      </c>
      <c r="S232" s="250" t="str">
        <f t="shared" ca="1" si="9"/>
        <v>CN</v>
      </c>
      <c r="T232" s="250" t="str">
        <f ca="1">IF(B232="","",IF(ISERROR(MATCH($J232,SorP!$B$1:$B$6230,0)),"",INDIRECT("'SorP'!$A$"&amp;MATCH($J232,SorP!$B$1:$B$6230,0))))</f>
        <v>CN-44</v>
      </c>
      <c r="U232" s="280"/>
      <c r="V232" s="281">
        <f>IF(C232="",NA(),MATCH($B232&amp;$C232,'Smelter Look-up'!$J:$J,0))</f>
        <v>530</v>
      </c>
      <c r="W232" s="282"/>
      <c r="X232" s="282">
        <f t="shared" ca="1" si="10"/>
        <v>0</v>
      </c>
      <c r="Y232" s="282"/>
      <c r="Z232" s="282"/>
      <c r="AB232" s="284" t="str">
        <f t="shared" si="11"/>
        <v>TungstenGuangdong Xianglu Tungsten Co., Ltd.</v>
      </c>
    </row>
    <row r="233" spans="1:28" s="283" customFormat="1" ht="20.25">
      <c r="A233" s="346"/>
      <c r="B233" s="236" t="s">
        <v>1266</v>
      </c>
      <c r="C233" s="242" t="s">
        <v>3020</v>
      </c>
      <c r="D233" s="236"/>
      <c r="E233" s="236" t="str">
        <f ca="1">IF(ISERROR($V233),"",OFFSET('Smelter Look-up'!$D$4,$V233-4,0)&amp;"")</f>
        <v>GERMANY</v>
      </c>
      <c r="F233" s="236" t="str">
        <f ca="1">IF(ISERROR($V233),"",OFFSET('Smelter Look-up'!$E$4,$V233-4,0))</f>
        <v>CID002542</v>
      </c>
      <c r="G233" s="236" t="str">
        <f ca="1">IF(C233=$X$4,"Enter smelter details", IF(ISERROR($V233),"",OFFSET('Smelter Look-up'!$F$4,$V233-4,0)))</f>
        <v>RMI</v>
      </c>
      <c r="H233" s="237">
        <f ca="1">IF(ISERROR($V233),"",OFFSET('Smelter Look-up'!$G$4,$V233-4,0))</f>
        <v>0</v>
      </c>
      <c r="I233" s="238" t="str">
        <f ca="1">IF(ISERROR($V233),"",OFFSET('Smelter Look-up'!$H$4,$V233-4,0))</f>
        <v>Laufenburg</v>
      </c>
      <c r="J233" s="238" t="str">
        <f ca="1">IF(ISERROR($V233),"",OFFSET('Smelter Look-up'!$I$4,$V233-4,0))</f>
        <v>Baden-Württemberg</v>
      </c>
      <c r="K233" s="240"/>
      <c r="L233" s="240"/>
      <c r="M233" s="240"/>
      <c r="N233" s="240"/>
      <c r="O233" s="240"/>
      <c r="P233" s="239"/>
      <c r="Q233" s="241"/>
      <c r="R233" s="236" t="str">
        <f ca="1">IF(ISERROR($V233),"",OFFSET('Smelter Look-up'!$C$4,$V233-4,0)&amp;"")</f>
        <v>H.C. Starck Smelting GmbH &amp; Co. KG</v>
      </c>
      <c r="S233" s="250" t="str">
        <f t="shared" ca="1" si="9"/>
        <v>DE</v>
      </c>
      <c r="T233" s="250" t="str">
        <f ca="1">IF(B233="","",IF(ISERROR(MATCH($J233,SorP!$B$1:$B$6230,0)),"",INDIRECT("'SorP'!$A$"&amp;MATCH($J233,SorP!$B$1:$B$6230,0))))</f>
        <v>DE-BW</v>
      </c>
      <c r="U233" s="280"/>
      <c r="V233" s="281">
        <f>IF(C233="",NA(),MATCH($B233&amp;$C233,'Smelter Look-up'!$J:$J,0))</f>
        <v>531</v>
      </c>
      <c r="W233" s="282"/>
      <c r="X233" s="282">
        <f t="shared" ca="1" si="10"/>
        <v>0</v>
      </c>
      <c r="Y233" s="282"/>
      <c r="Z233" s="282"/>
      <c r="AB233" s="284" t="str">
        <f t="shared" si="11"/>
        <v>TungstenH.C. Starck Smelting GmbH &amp; Co. KG</v>
      </c>
    </row>
    <row r="234" spans="1:28" s="283" customFormat="1" ht="20.25">
      <c r="A234" s="346"/>
      <c r="B234" s="236" t="s">
        <v>1266</v>
      </c>
      <c r="C234" s="242" t="s">
        <v>3296</v>
      </c>
      <c r="D234" s="236"/>
      <c r="E234" s="236" t="str">
        <f ca="1">IF(ISERROR($V234),"",OFFSET('Smelter Look-up'!$D$4,$V234-4,0)&amp;"")</f>
        <v>GERMANY</v>
      </c>
      <c r="F234" s="236" t="str">
        <f ca="1">IF(ISERROR($V234),"",OFFSET('Smelter Look-up'!$E$4,$V234-4,0))</f>
        <v>CID002541</v>
      </c>
      <c r="G234" s="236" t="str">
        <f ca="1">IF(C234=$X$4,"Enter smelter details", IF(ISERROR($V234),"",OFFSET('Smelter Look-up'!$F$4,$V234-4,0)))</f>
        <v>RMI</v>
      </c>
      <c r="H234" s="237">
        <f ca="1">IF(ISERROR($V234),"",OFFSET('Smelter Look-up'!$G$4,$V234-4,0))</f>
        <v>0</v>
      </c>
      <c r="I234" s="238" t="str">
        <f ca="1">IF(ISERROR($V234),"",OFFSET('Smelter Look-up'!$H$4,$V234-4,0))</f>
        <v>Goslar</v>
      </c>
      <c r="J234" s="238" t="str">
        <f ca="1">IF(ISERROR($V234),"",OFFSET('Smelter Look-up'!$I$4,$V234-4,0))</f>
        <v>Niedersachsen</v>
      </c>
      <c r="K234" s="240"/>
      <c r="L234" s="240"/>
      <c r="M234" s="240"/>
      <c r="N234" s="240"/>
      <c r="O234" s="240"/>
      <c r="P234" s="239"/>
      <c r="Q234" s="241"/>
      <c r="R234" s="236" t="str">
        <f ca="1">IF(ISERROR($V234),"",OFFSET('Smelter Look-up'!$C$4,$V234-4,0)&amp;"")</f>
        <v>H.C. Starck Tungsten GmbH</v>
      </c>
      <c r="S234" s="250" t="str">
        <f t="shared" ca="1" si="9"/>
        <v>DE</v>
      </c>
      <c r="T234" s="250" t="str">
        <f ca="1">IF(B234="","",IF(ISERROR(MATCH($J234,SorP!$B$1:$B$6230,0)),"",INDIRECT("'SorP'!$A$"&amp;MATCH($J234,SorP!$B$1:$B$6230,0))))</f>
        <v>DE-NI</v>
      </c>
      <c r="U234" s="280"/>
      <c r="V234" s="281">
        <f>IF(C234="",NA(),MATCH($B234&amp;$C234,'Smelter Look-up'!$J:$J,0))</f>
        <v>532</v>
      </c>
      <c r="W234" s="282"/>
      <c r="X234" s="282">
        <f t="shared" ca="1" si="10"/>
        <v>0</v>
      </c>
      <c r="Y234" s="282"/>
      <c r="Z234" s="282"/>
      <c r="AB234" s="284" t="str">
        <f t="shared" si="11"/>
        <v>TungstenH.C. Starck Tungsten GmbH</v>
      </c>
    </row>
    <row r="235" spans="1:28" s="283" customFormat="1" ht="20.25">
      <c r="A235" s="346"/>
      <c r="B235" s="236" t="s">
        <v>1266</v>
      </c>
      <c r="C235" s="242" t="s">
        <v>2704</v>
      </c>
      <c r="D235" s="236"/>
      <c r="E235" s="236" t="str">
        <f ca="1">IF(ISERROR($V235),"",OFFSET('Smelter Look-up'!$D$4,$V235-4,0)&amp;"")</f>
        <v>CHINA</v>
      </c>
      <c r="F235" s="236" t="str">
        <f ca="1">IF(ISERROR($V235),"",OFFSET('Smelter Look-up'!$E$4,$V235-4,0))</f>
        <v>CID000766</v>
      </c>
      <c r="G235" s="236" t="str">
        <f ca="1">IF(C235=$X$4,"Enter smelter details", IF(ISERROR($V235),"",OFFSET('Smelter Look-up'!$F$4,$V235-4,0)))</f>
        <v>RMI</v>
      </c>
      <c r="H235" s="237">
        <f ca="1">IF(ISERROR($V235),"",OFFSET('Smelter Look-up'!$G$4,$V235-4,0))</f>
        <v>0</v>
      </c>
      <c r="I235" s="238" t="str">
        <f ca="1">IF(ISERROR($V235),"",OFFSET('Smelter Look-up'!$H$4,$V235-4,0))</f>
        <v>Yuanling</v>
      </c>
      <c r="J235" s="238" t="str">
        <f ca="1">IF(ISERROR($V235),"",OFFSET('Smelter Look-up'!$I$4,$V235-4,0))</f>
        <v>Hunan</v>
      </c>
      <c r="K235" s="240"/>
      <c r="L235" s="240"/>
      <c r="M235" s="240"/>
      <c r="N235" s="240"/>
      <c r="O235" s="240"/>
      <c r="P235" s="239"/>
      <c r="Q235" s="241"/>
      <c r="R235" s="236" t="str">
        <f ca="1">IF(ISERROR($V235),"",OFFSET('Smelter Look-up'!$C$4,$V235-4,0)&amp;"")</f>
        <v>Hunan Chenzhou Mining Co., Ltd.</v>
      </c>
      <c r="S235" s="250" t="str">
        <f t="shared" ca="1" si="9"/>
        <v>CN</v>
      </c>
      <c r="T235" s="250" t="str">
        <f ca="1">IF(B235="","",IF(ISERROR(MATCH($J235,SorP!$B$1:$B$6230,0)),"",INDIRECT("'SorP'!$A$"&amp;MATCH($J235,SorP!$B$1:$B$6230,0))))</f>
        <v>CN-43</v>
      </c>
      <c r="U235" s="280"/>
      <c r="V235" s="281">
        <f>IF(C235="",NA(),MATCH($B235&amp;$C235,'Smelter Look-up'!$J:$J,0))</f>
        <v>535</v>
      </c>
      <c r="W235" s="282"/>
      <c r="X235" s="282">
        <f t="shared" ca="1" si="10"/>
        <v>0</v>
      </c>
      <c r="Y235" s="282"/>
      <c r="Z235" s="282"/>
      <c r="AB235" s="284" t="str">
        <f t="shared" si="11"/>
        <v>TungstenHunan Chenzhou Mining Co., Ltd.</v>
      </c>
    </row>
    <row r="236" spans="1:28" s="283" customFormat="1" ht="25.5">
      <c r="A236" s="346"/>
      <c r="B236" s="236" t="s">
        <v>1266</v>
      </c>
      <c r="C236" s="242" t="s">
        <v>2156</v>
      </c>
      <c r="D236" s="236"/>
      <c r="E236" s="236" t="str">
        <f ca="1">IF(ISERROR($V236),"",OFFSET('Smelter Look-up'!$D$4,$V236-4,0)&amp;"")</f>
        <v>CHINA</v>
      </c>
      <c r="F236" s="236" t="str">
        <f ca="1">IF(ISERROR($V236),"",OFFSET('Smelter Look-up'!$E$4,$V236-4,0))</f>
        <v>CID002579</v>
      </c>
      <c r="G236" s="236" t="str">
        <f ca="1">IF(C236=$X$4,"Enter smelter details", IF(ISERROR($V236),"",OFFSET('Smelter Look-up'!$F$4,$V236-4,0)))</f>
        <v>RMI</v>
      </c>
      <c r="H236" s="237">
        <f ca="1">IF(ISERROR($V236),"",OFFSET('Smelter Look-up'!$G$4,$V236-4,0))</f>
        <v>0</v>
      </c>
      <c r="I236" s="238" t="str">
        <f ca="1">IF(ISERROR($V236),"",OFFSET('Smelter Look-up'!$H$4,$V236-4,0))</f>
        <v>Hengyang</v>
      </c>
      <c r="J236" s="238" t="str">
        <f ca="1">IF(ISERROR($V236),"",OFFSET('Smelter Look-up'!$I$4,$V236-4,0))</f>
        <v>Hunan</v>
      </c>
      <c r="K236" s="240"/>
      <c r="L236" s="240"/>
      <c r="M236" s="240"/>
      <c r="N236" s="240"/>
      <c r="O236" s="240"/>
      <c r="P236" s="239"/>
      <c r="Q236" s="241"/>
      <c r="R236" s="236" t="str">
        <f ca="1">IF(ISERROR($V236),"",OFFSET('Smelter Look-up'!$C$4,$V236-4,0)&amp;"")</f>
        <v>Hunan Chuangda Vanadium Tungsten Co., Ltd. Wuji</v>
      </c>
      <c r="S236" s="250" t="str">
        <f t="shared" ca="1" si="9"/>
        <v>CN</v>
      </c>
      <c r="T236" s="250" t="str">
        <f ca="1">IF(B236="","",IF(ISERROR(MATCH($J236,SorP!$B$1:$B$6230,0)),"",INDIRECT("'SorP'!$A$"&amp;MATCH($J236,SorP!$B$1:$B$6230,0))))</f>
        <v>CN-43</v>
      </c>
      <c r="U236" s="280"/>
      <c r="V236" s="281">
        <f>IF(C236="",NA(),MATCH($B236&amp;$C236,'Smelter Look-up'!$J:$J,0))</f>
        <v>537</v>
      </c>
      <c r="W236" s="282"/>
      <c r="X236" s="282">
        <f t="shared" ca="1" si="10"/>
        <v>0</v>
      </c>
      <c r="Y236" s="282"/>
      <c r="Z236" s="282"/>
      <c r="AB236" s="284" t="str">
        <f t="shared" si="11"/>
        <v>TungstenHunan Chuangda Vanadium Tungsten Co., Ltd. Wuji</v>
      </c>
    </row>
    <row r="237" spans="1:28" s="283" customFormat="1" ht="20.25">
      <c r="A237" s="346"/>
      <c r="B237" s="236" t="s">
        <v>1266</v>
      </c>
      <c r="C237" s="242" t="s">
        <v>1530</v>
      </c>
      <c r="D237" s="236"/>
      <c r="E237" s="236" t="str">
        <f ca="1">IF(ISERROR($V237),"",OFFSET('Smelter Look-up'!$D$4,$V237-4,0)&amp;"")</f>
        <v>CHINA</v>
      </c>
      <c r="F237" s="236" t="str">
        <f ca="1">IF(ISERROR($V237),"",OFFSET('Smelter Look-up'!$E$4,$V237-4,0))</f>
        <v>CID000769</v>
      </c>
      <c r="G237" s="236" t="str">
        <f ca="1">IF(C237=$X$4,"Enter smelter details", IF(ISERROR($V237),"",OFFSET('Smelter Look-up'!$F$4,$V237-4,0)))</f>
        <v>RMI</v>
      </c>
      <c r="H237" s="237">
        <f ca="1">IF(ISERROR($V237),"",OFFSET('Smelter Look-up'!$G$4,$V237-4,0))</f>
        <v>0</v>
      </c>
      <c r="I237" s="238" t="str">
        <f ca="1">IF(ISERROR($V237),"",OFFSET('Smelter Look-up'!$H$4,$V237-4,0))</f>
        <v>Hengyang</v>
      </c>
      <c r="J237" s="238" t="str">
        <f ca="1">IF(ISERROR($V237),"",OFFSET('Smelter Look-up'!$I$4,$V237-4,0))</f>
        <v>Hunan</v>
      </c>
      <c r="K237" s="240"/>
      <c r="L237" s="240"/>
      <c r="M237" s="240"/>
      <c r="N237" s="240"/>
      <c r="O237" s="240"/>
      <c r="P237" s="239"/>
      <c r="Q237" s="241"/>
      <c r="R237" s="236" t="str">
        <f ca="1">IF(ISERROR($V237),"",OFFSET('Smelter Look-up'!$C$4,$V237-4,0)&amp;"")</f>
        <v>Hunan Chunchang Nonferrous Metals Co., Ltd.</v>
      </c>
      <c r="S237" s="250" t="str">
        <f t="shared" ca="1" si="9"/>
        <v>CN</v>
      </c>
      <c r="T237" s="250" t="str">
        <f ca="1">IF(B237="","",IF(ISERROR(MATCH($J237,SorP!$B$1:$B$6230,0)),"",INDIRECT("'SorP'!$A$"&amp;MATCH($J237,SorP!$B$1:$B$6230,0))))</f>
        <v>CN-43</v>
      </c>
      <c r="U237" s="280"/>
      <c r="V237" s="281">
        <f>IF(C237="",NA(),MATCH($B237&amp;$C237,'Smelter Look-up'!$J:$J,0))</f>
        <v>538</v>
      </c>
      <c r="W237" s="282"/>
      <c r="X237" s="282">
        <f t="shared" ca="1" si="10"/>
        <v>0</v>
      </c>
      <c r="Y237" s="282"/>
      <c r="Z237" s="282"/>
      <c r="AB237" s="284" t="str">
        <f t="shared" si="11"/>
        <v>TungstenHunan Chunchang Nonferrous Metals Co., Ltd.</v>
      </c>
    </row>
    <row r="238" spans="1:28" s="283" customFormat="1" ht="20.25">
      <c r="A238" s="346"/>
      <c r="B238" s="236" t="s">
        <v>1266</v>
      </c>
      <c r="C238" s="242" t="s">
        <v>2161</v>
      </c>
      <c r="D238" s="236"/>
      <c r="E238" s="236" t="str">
        <f ca="1">IF(ISERROR($V238),"",OFFSET('Smelter Look-up'!$D$4,$V238-4,0)&amp;"")</f>
        <v>RUSSIAN FEDERATION</v>
      </c>
      <c r="F238" s="236" t="str">
        <f ca="1">IF(ISERROR($V238),"",OFFSET('Smelter Look-up'!$E$4,$V238-4,0))</f>
        <v>CID002649</v>
      </c>
      <c r="G238" s="236" t="str">
        <f ca="1">IF(C238=$X$4,"Enter smelter details", IF(ISERROR($V238),"",OFFSET('Smelter Look-up'!$F$4,$V238-4,0)))</f>
        <v>RMI</v>
      </c>
      <c r="H238" s="237">
        <f ca="1">IF(ISERROR($V238),"",OFFSET('Smelter Look-up'!$G$4,$V238-4,0))</f>
        <v>0</v>
      </c>
      <c r="I238" s="238" t="str">
        <f ca="1">IF(ISERROR($V238),"",OFFSET('Smelter Look-up'!$H$4,$V238-4,0))</f>
        <v>Nalchik</v>
      </c>
      <c r="J238" s="238" t="str">
        <f ca="1">IF(ISERROR($V238),"",OFFSET('Smelter Look-up'!$I$4,$V238-4,0))</f>
        <v>Kabardino-Balkarskaya Respublika</v>
      </c>
      <c r="K238" s="240"/>
      <c r="L238" s="240"/>
      <c r="M238" s="240"/>
      <c r="N238" s="240"/>
      <c r="O238" s="240"/>
      <c r="P238" s="239"/>
      <c r="Q238" s="241"/>
      <c r="R238" s="236" t="str">
        <f ca="1">IF(ISERROR($V238),"",OFFSET('Smelter Look-up'!$C$4,$V238-4,0)&amp;"")</f>
        <v>Hydrometallurg, JSC</v>
      </c>
      <c r="S238" s="250" t="str">
        <f t="shared" ca="1" si="9"/>
        <v>RU</v>
      </c>
      <c r="T238" s="250" t="str">
        <f ca="1">IF(B238="","",IF(ISERROR(MATCH($J238,SorP!$B$1:$B$6230,0)),"",INDIRECT("'SorP'!$A$"&amp;MATCH($J238,SorP!$B$1:$B$6230,0))))</f>
        <v>RU-KB</v>
      </c>
      <c r="U238" s="280"/>
      <c r="V238" s="281">
        <f>IF(C238="",NA(),MATCH($B238&amp;$C238,'Smelter Look-up'!$J:$J,0))</f>
        <v>540</v>
      </c>
      <c r="W238" s="282"/>
      <c r="X238" s="282">
        <f t="shared" ca="1" si="10"/>
        <v>0</v>
      </c>
      <c r="Y238" s="282"/>
      <c r="Z238" s="282"/>
      <c r="AB238" s="284" t="str">
        <f t="shared" si="11"/>
        <v>TungstenHydrometallurg, JSC</v>
      </c>
    </row>
    <row r="239" spans="1:28" s="283" customFormat="1" ht="20.25">
      <c r="A239" s="346"/>
      <c r="B239" s="236" t="s">
        <v>1266</v>
      </c>
      <c r="C239" s="242" t="s">
        <v>1531</v>
      </c>
      <c r="D239" s="236"/>
      <c r="E239" s="236" t="str">
        <f ca="1">IF(ISERROR($V239),"",OFFSET('Smelter Look-up'!$D$4,$V239-4,0)&amp;"")</f>
        <v>JAPAN</v>
      </c>
      <c r="F239" s="236" t="str">
        <f ca="1">IF(ISERROR($V239),"",OFFSET('Smelter Look-up'!$E$4,$V239-4,0))</f>
        <v>CID000825</v>
      </c>
      <c r="G239" s="236" t="str">
        <f ca="1">IF(C239=$X$4,"Enter smelter details", IF(ISERROR($V239),"",OFFSET('Smelter Look-up'!$F$4,$V239-4,0)))</f>
        <v>RMI</v>
      </c>
      <c r="H239" s="237">
        <f ca="1">IF(ISERROR($V239),"",OFFSET('Smelter Look-up'!$G$4,$V239-4,0))</f>
        <v>0</v>
      </c>
      <c r="I239" s="238" t="str">
        <f ca="1">IF(ISERROR($V239),"",OFFSET('Smelter Look-up'!$H$4,$V239-4,0))</f>
        <v>Akita City</v>
      </c>
      <c r="J239" s="238" t="str">
        <f ca="1">IF(ISERROR($V239),"",OFFSET('Smelter Look-up'!$I$4,$V239-4,0))</f>
        <v>Akita</v>
      </c>
      <c r="K239" s="240"/>
      <c r="L239" s="240"/>
      <c r="M239" s="240"/>
      <c r="N239" s="240"/>
      <c r="O239" s="240"/>
      <c r="P239" s="239"/>
      <c r="Q239" s="241"/>
      <c r="R239" s="236" t="str">
        <f ca="1">IF(ISERROR($V239),"",OFFSET('Smelter Look-up'!$C$4,$V239-4,0)&amp;"")</f>
        <v>Japan New Metals Co., Ltd.</v>
      </c>
      <c r="S239" s="250" t="str">
        <f t="shared" ca="1" si="9"/>
        <v>JP</v>
      </c>
      <c r="T239" s="250" t="str">
        <f ca="1">IF(B239="","",IF(ISERROR(MATCH($J239,SorP!$B$1:$B$6230,0)),"",INDIRECT("'SorP'!$A$"&amp;MATCH($J239,SorP!$B$1:$B$6230,0))))</f>
        <v>JP-05</v>
      </c>
      <c r="U239" s="280"/>
      <c r="V239" s="281">
        <f>IF(C239="",NA(),MATCH($B239&amp;$C239,'Smelter Look-up'!$J:$J,0))</f>
        <v>541</v>
      </c>
      <c r="W239" s="282"/>
      <c r="X239" s="282">
        <f t="shared" ca="1" si="10"/>
        <v>0</v>
      </c>
      <c r="Y239" s="282"/>
      <c r="Z239" s="282"/>
      <c r="AB239" s="284" t="str">
        <f t="shared" si="11"/>
        <v>TungstenJapan New Metals Co., Ltd.</v>
      </c>
    </row>
    <row r="240" spans="1:28" s="283" customFormat="1" ht="25.5">
      <c r="A240" s="346"/>
      <c r="B240" s="236" t="s">
        <v>1266</v>
      </c>
      <c r="C240" s="242" t="s">
        <v>1598</v>
      </c>
      <c r="D240" s="236"/>
      <c r="E240" s="236" t="str">
        <f ca="1">IF(ISERROR($V240),"",OFFSET('Smelter Look-up'!$D$4,$V240-4,0)&amp;"")</f>
        <v>CHINA</v>
      </c>
      <c r="F240" s="236" t="str">
        <f ca="1">IF(ISERROR($V240),"",OFFSET('Smelter Look-up'!$E$4,$V240-4,0))</f>
        <v>CID002551</v>
      </c>
      <c r="G240" s="236" t="str">
        <f ca="1">IF(C240=$X$4,"Enter smelter details", IF(ISERROR($V240),"",OFFSET('Smelter Look-up'!$F$4,$V240-4,0)))</f>
        <v>RMI</v>
      </c>
      <c r="H240" s="237">
        <f ca="1">IF(ISERROR($V240),"",OFFSET('Smelter Look-up'!$G$4,$V240-4,0))</f>
        <v>0</v>
      </c>
      <c r="I240" s="238" t="str">
        <f ca="1">IF(ISERROR($V240),"",OFFSET('Smelter Look-up'!$H$4,$V240-4,0))</f>
        <v>Ganzhou</v>
      </c>
      <c r="J240" s="238" t="str">
        <f ca="1">IF(ISERROR($V240),"",OFFSET('Smelter Look-up'!$I$4,$V240-4,0))</f>
        <v>Jiangxi</v>
      </c>
      <c r="K240" s="240"/>
      <c r="L240" s="240"/>
      <c r="M240" s="240"/>
      <c r="N240" s="240"/>
      <c r="O240" s="240"/>
      <c r="P240" s="239"/>
      <c r="Q240" s="241"/>
      <c r="R240" s="236" t="str">
        <f ca="1">IF(ISERROR($V240),"",OFFSET('Smelter Look-up'!$C$4,$V240-4,0)&amp;"")</f>
        <v>Jiangwu H.C. Starck Tungsten Products Co., Ltd.</v>
      </c>
      <c r="S240" s="250" t="str">
        <f t="shared" ca="1" si="9"/>
        <v>CN</v>
      </c>
      <c r="T240" s="250" t="str">
        <f ca="1">IF(B240="","",IF(ISERROR(MATCH($J240,SorP!$B$1:$B$6230,0)),"",INDIRECT("'SorP'!$A$"&amp;MATCH($J240,SorP!$B$1:$B$6230,0))))</f>
        <v>CN-36</v>
      </c>
      <c r="U240" s="280"/>
      <c r="V240" s="281">
        <f>IF(C240="",NA(),MATCH($B240&amp;$C240,'Smelter Look-up'!$J:$J,0))</f>
        <v>542</v>
      </c>
      <c r="W240" s="282"/>
      <c r="X240" s="282">
        <f t="shared" ca="1" si="10"/>
        <v>0</v>
      </c>
      <c r="Y240" s="282"/>
      <c r="Z240" s="282"/>
      <c r="AB240" s="284" t="str">
        <f t="shared" si="11"/>
        <v>TungstenJiangwu H.C. Starck Tungsten Products Co., Ltd.</v>
      </c>
    </row>
    <row r="241" spans="1:28" s="283" customFormat="1" ht="20.25">
      <c r="A241" s="346"/>
      <c r="B241" s="236" t="s">
        <v>1266</v>
      </c>
      <c r="C241" s="242" t="s">
        <v>172</v>
      </c>
      <c r="D241" s="236"/>
      <c r="E241" s="236" t="str">
        <f ca="1">IF(ISERROR($V241),"",OFFSET('Smelter Look-up'!$D$4,$V241-4,0)&amp;"")</f>
        <v>CHINA</v>
      </c>
      <c r="F241" s="236" t="str">
        <f ca="1">IF(ISERROR($V241),"",OFFSET('Smelter Look-up'!$E$4,$V241-4,0))</f>
        <v>CID002321</v>
      </c>
      <c r="G241" s="236" t="str">
        <f ca="1">IF(C241=$X$4,"Enter smelter details", IF(ISERROR($V241),"",OFFSET('Smelter Look-up'!$F$4,$V241-4,0)))</f>
        <v>RMI</v>
      </c>
      <c r="H241" s="237">
        <f ca="1">IF(ISERROR($V241),"",OFFSET('Smelter Look-up'!$G$4,$V241-4,0))</f>
        <v>0</v>
      </c>
      <c r="I241" s="238" t="str">
        <f ca="1">IF(ISERROR($V241),"",OFFSET('Smelter Look-up'!$H$4,$V241-4,0))</f>
        <v>Xiushui</v>
      </c>
      <c r="J241" s="238" t="str">
        <f ca="1">IF(ISERROR($V241),"",OFFSET('Smelter Look-up'!$I$4,$V241-4,0))</f>
        <v>Jiangxi</v>
      </c>
      <c r="K241" s="240"/>
      <c r="L241" s="240"/>
      <c r="M241" s="240"/>
      <c r="N241" s="240"/>
      <c r="O241" s="240"/>
      <c r="P241" s="239"/>
      <c r="Q241" s="241"/>
      <c r="R241" s="236" t="str">
        <f ca="1">IF(ISERROR($V241),"",OFFSET('Smelter Look-up'!$C$4,$V241-4,0)&amp;"")</f>
        <v>Jiangxi Gan Bei Tungsten Co., Ltd.</v>
      </c>
      <c r="S241" s="250" t="str">
        <f t="shared" ca="1" si="9"/>
        <v>CN</v>
      </c>
      <c r="T241" s="250" t="str">
        <f ca="1">IF(B241="","",IF(ISERROR(MATCH($J241,SorP!$B$1:$B$6230,0)),"",INDIRECT("'SorP'!$A$"&amp;MATCH($J241,SorP!$B$1:$B$6230,0))))</f>
        <v>CN-36</v>
      </c>
      <c r="U241" s="280"/>
      <c r="V241" s="281">
        <f>IF(C241="",NA(),MATCH($B241&amp;$C241,'Smelter Look-up'!$J:$J,0))</f>
        <v>544</v>
      </c>
      <c r="W241" s="282"/>
      <c r="X241" s="282">
        <f t="shared" ca="1" si="10"/>
        <v>0</v>
      </c>
      <c r="Y241" s="282"/>
      <c r="Z241" s="282"/>
      <c r="AB241" s="284" t="str">
        <f t="shared" si="11"/>
        <v>TungstenJiangxi Gan Bei Tungsten Co., Ltd.</v>
      </c>
    </row>
    <row r="242" spans="1:28" s="283" customFormat="1" ht="25.5">
      <c r="A242" s="346"/>
      <c r="B242" s="236" t="s">
        <v>1266</v>
      </c>
      <c r="C242" s="242" t="s">
        <v>169</v>
      </c>
      <c r="D242" s="236"/>
      <c r="E242" s="236" t="str">
        <f ca="1">IF(ISERROR($V242),"",OFFSET('Smelter Look-up'!$D$4,$V242-4,0)&amp;"")</f>
        <v>CHINA</v>
      </c>
      <c r="F242" s="236" t="str">
        <f ca="1">IF(ISERROR($V242),"",OFFSET('Smelter Look-up'!$E$4,$V242-4,0))</f>
        <v>CID002318</v>
      </c>
      <c r="G242" s="236" t="str">
        <f ca="1">IF(C242=$X$4,"Enter smelter details", IF(ISERROR($V242),"",OFFSET('Smelter Look-up'!$F$4,$V242-4,0)))</f>
        <v>RMI</v>
      </c>
      <c r="H242" s="237">
        <f ca="1">IF(ISERROR($V242),"",OFFSET('Smelter Look-up'!$G$4,$V242-4,0))</f>
        <v>0</v>
      </c>
      <c r="I242" s="238" t="str">
        <f ca="1">IF(ISERROR($V242),"",OFFSET('Smelter Look-up'!$H$4,$V242-4,0))</f>
        <v>Tonggu</v>
      </c>
      <c r="J242" s="238" t="str">
        <f ca="1">IF(ISERROR($V242),"",OFFSET('Smelter Look-up'!$I$4,$V242-4,0))</f>
        <v>Jiangxi</v>
      </c>
      <c r="K242" s="240"/>
      <c r="L242" s="240"/>
      <c r="M242" s="240"/>
      <c r="N242" s="240"/>
      <c r="O242" s="240"/>
      <c r="P242" s="239"/>
      <c r="Q242" s="241"/>
      <c r="R242" s="236" t="str">
        <f ca="1">IF(ISERROR($V242),"",OFFSET('Smelter Look-up'!$C$4,$V242-4,0)&amp;"")</f>
        <v>Jiangxi Tonggu Non-ferrous Metallurgical &amp; Chemical Co., Ltd.</v>
      </c>
      <c r="S242" s="250" t="str">
        <f t="shared" ca="1" si="9"/>
        <v>CN</v>
      </c>
      <c r="T242" s="250" t="str">
        <f ca="1">IF(B242="","",IF(ISERROR(MATCH($J242,SorP!$B$1:$B$6230,0)),"",INDIRECT("'SorP'!$A$"&amp;MATCH($J242,SorP!$B$1:$B$6230,0))))</f>
        <v>CN-36</v>
      </c>
      <c r="U242" s="280"/>
      <c r="V242" s="281">
        <f>IF(C242="",NA(),MATCH($B242&amp;$C242,'Smelter Look-up'!$J:$J,0))</f>
        <v>546</v>
      </c>
      <c r="W242" s="282"/>
      <c r="X242" s="282">
        <f t="shared" ca="1" si="10"/>
        <v>0</v>
      </c>
      <c r="Y242" s="282"/>
      <c r="Z242" s="282"/>
      <c r="AB242" s="284" t="str">
        <f t="shared" si="11"/>
        <v>TungstenJiangxi Tonggu Non-ferrous Metallurgical &amp; Chemical Co., Ltd.</v>
      </c>
    </row>
    <row r="243" spans="1:28" s="283" customFormat="1" ht="20.25">
      <c r="A243" s="346"/>
      <c r="B243" s="236" t="s">
        <v>1266</v>
      </c>
      <c r="C243" s="242" t="s">
        <v>168</v>
      </c>
      <c r="D243" s="236"/>
      <c r="E243" s="236" t="str">
        <f ca="1">IF(ISERROR($V243),"",OFFSET('Smelter Look-up'!$D$4,$V243-4,0)&amp;"")</f>
        <v>CHINA</v>
      </c>
      <c r="F243" s="236" t="str">
        <f ca="1">IF(ISERROR($V243),"",OFFSET('Smelter Look-up'!$E$4,$V243-4,0))</f>
        <v>CID002317</v>
      </c>
      <c r="G243" s="236" t="str">
        <f ca="1">IF(C243=$X$4,"Enter smelter details", IF(ISERROR($V243),"",OFFSET('Smelter Look-up'!$F$4,$V243-4,0)))</f>
        <v>RMI</v>
      </c>
      <c r="H243" s="237">
        <f ca="1">IF(ISERROR($V243),"",OFFSET('Smelter Look-up'!$G$4,$V243-4,0))</f>
        <v>0</v>
      </c>
      <c r="I243" s="238" t="str">
        <f ca="1">IF(ISERROR($V243),"",OFFSET('Smelter Look-up'!$H$4,$V243-4,0))</f>
        <v>Ganzhou</v>
      </c>
      <c r="J243" s="238" t="str">
        <f ca="1">IF(ISERROR($V243),"",OFFSET('Smelter Look-up'!$I$4,$V243-4,0))</f>
        <v>Jiangxi</v>
      </c>
      <c r="K243" s="240"/>
      <c r="L243" s="240"/>
      <c r="M243" s="240"/>
      <c r="N243" s="240"/>
      <c r="O243" s="240"/>
      <c r="P243" s="239"/>
      <c r="Q243" s="241"/>
      <c r="R243" s="236" t="str">
        <f ca="1">IF(ISERROR($V243),"",OFFSET('Smelter Look-up'!$C$4,$V243-4,0)&amp;"")</f>
        <v>Jiangxi Xinsheng Tungsten Industry Co., Ltd.</v>
      </c>
      <c r="S243" s="250" t="str">
        <f t="shared" ca="1" si="9"/>
        <v>CN</v>
      </c>
      <c r="T243" s="250" t="str">
        <f ca="1">IF(B243="","",IF(ISERROR(MATCH($J243,SorP!$B$1:$B$6230,0)),"",INDIRECT("'SorP'!$A$"&amp;MATCH($J243,SorP!$B$1:$B$6230,0))))</f>
        <v>CN-36</v>
      </c>
      <c r="U243" s="280"/>
      <c r="V243" s="281">
        <f>IF(C243="",NA(),MATCH($B243&amp;$C243,'Smelter Look-up'!$J:$J,0))</f>
        <v>549</v>
      </c>
      <c r="W243" s="282"/>
      <c r="X243" s="282">
        <f t="shared" ca="1" si="10"/>
        <v>0</v>
      </c>
      <c r="Y243" s="282"/>
      <c r="Z243" s="282"/>
      <c r="AB243" s="284" t="str">
        <f t="shared" si="11"/>
        <v>TungstenJiangxi Xinsheng Tungsten Industry Co., Ltd.</v>
      </c>
    </row>
    <row r="244" spans="1:28" s="283" customFormat="1" ht="20.25">
      <c r="A244" s="346"/>
      <c r="B244" s="236" t="s">
        <v>1266</v>
      </c>
      <c r="C244" s="242" t="s">
        <v>167</v>
      </c>
      <c r="D244" s="236"/>
      <c r="E244" s="236" t="str">
        <f ca="1">IF(ISERROR($V244),"",OFFSET('Smelter Look-up'!$D$4,$V244-4,0)&amp;"")</f>
        <v>CHINA</v>
      </c>
      <c r="F244" s="236" t="str">
        <f ca="1">IF(ISERROR($V244),"",OFFSET('Smelter Look-up'!$E$4,$V244-4,0))</f>
        <v>CID002316</v>
      </c>
      <c r="G244" s="236" t="str">
        <f ca="1">IF(C244=$X$4,"Enter smelter details", IF(ISERROR($V244),"",OFFSET('Smelter Look-up'!$F$4,$V244-4,0)))</f>
        <v>RMI</v>
      </c>
      <c r="H244" s="237">
        <f ca="1">IF(ISERROR($V244),"",OFFSET('Smelter Look-up'!$G$4,$V244-4,0))</f>
        <v>0</v>
      </c>
      <c r="I244" s="238" t="str">
        <f ca="1">IF(ISERROR($V244),"",OFFSET('Smelter Look-up'!$H$4,$V244-4,0))</f>
        <v>Ganzhou</v>
      </c>
      <c r="J244" s="238" t="str">
        <f ca="1">IF(ISERROR($V244),"",OFFSET('Smelter Look-up'!$I$4,$V244-4,0))</f>
        <v>Jiangxi</v>
      </c>
      <c r="K244" s="240"/>
      <c r="L244" s="240"/>
      <c r="M244" s="240"/>
      <c r="N244" s="240"/>
      <c r="O244" s="240"/>
      <c r="P244" s="239"/>
      <c r="Q244" s="241"/>
      <c r="R244" s="236" t="str">
        <f ca="1">IF(ISERROR($V244),"",OFFSET('Smelter Look-up'!$C$4,$V244-4,0)&amp;"")</f>
        <v>Jiangxi Yaosheng Tungsten Co., Ltd.</v>
      </c>
      <c r="S244" s="250" t="str">
        <f t="shared" ca="1" si="9"/>
        <v>CN</v>
      </c>
      <c r="T244" s="250" t="str">
        <f ca="1">IF(B244="","",IF(ISERROR(MATCH($J244,SorP!$B$1:$B$6230,0)),"",INDIRECT("'SorP'!$A$"&amp;MATCH($J244,SorP!$B$1:$B$6230,0))))</f>
        <v>CN-36</v>
      </c>
      <c r="U244" s="280"/>
      <c r="V244" s="281">
        <f>IF(C244="",NA(),MATCH($B244&amp;$C244,'Smelter Look-up'!$J:$J,0))</f>
        <v>551</v>
      </c>
      <c r="W244" s="282"/>
      <c r="X244" s="282">
        <f t="shared" ca="1" si="10"/>
        <v>0</v>
      </c>
      <c r="Y244" s="282"/>
      <c r="Z244" s="282"/>
      <c r="AB244" s="284" t="str">
        <f t="shared" si="11"/>
        <v>TungstenJiangxi Yaosheng Tungsten Co., Ltd.</v>
      </c>
    </row>
    <row r="245" spans="1:28" s="283" customFormat="1" ht="20.25">
      <c r="A245" s="346"/>
      <c r="B245" s="236" t="s">
        <v>1266</v>
      </c>
      <c r="C245" s="242" t="s">
        <v>165</v>
      </c>
      <c r="D245" s="236"/>
      <c r="E245" s="236" t="str">
        <f ca="1">IF(ISERROR($V245),"",OFFSET('Smelter Look-up'!$D$4,$V245-4,0)&amp;"")</f>
        <v>UNITED STATES OF AMERICA</v>
      </c>
      <c r="F245" s="236" t="str">
        <f ca="1">IF(ISERROR($V245),"",OFFSET('Smelter Look-up'!$E$4,$V245-4,0))</f>
        <v>CID000966</v>
      </c>
      <c r="G245" s="236" t="str">
        <f ca="1">IF(C245=$X$4,"Enter smelter details", IF(ISERROR($V245),"",OFFSET('Smelter Look-up'!$F$4,$V245-4,0)))</f>
        <v>RMI</v>
      </c>
      <c r="H245" s="237">
        <f ca="1">IF(ISERROR($V245),"",OFFSET('Smelter Look-up'!$G$4,$V245-4,0))</f>
        <v>0</v>
      </c>
      <c r="I245" s="238" t="str">
        <f ca="1">IF(ISERROR($V245),"",OFFSET('Smelter Look-up'!$H$4,$V245-4,0))</f>
        <v>Fallon</v>
      </c>
      <c r="J245" s="238" t="str">
        <f ca="1">IF(ISERROR($V245),"",OFFSET('Smelter Look-up'!$I$4,$V245-4,0))</f>
        <v>Nevada</v>
      </c>
      <c r="K245" s="240"/>
      <c r="L245" s="240"/>
      <c r="M245" s="240"/>
      <c r="N245" s="240"/>
      <c r="O245" s="240"/>
      <c r="P245" s="239"/>
      <c r="Q245" s="241"/>
      <c r="R245" s="236" t="str">
        <f ca="1">IF(ISERROR($V245),"",OFFSET('Smelter Look-up'!$C$4,$V245-4,0)&amp;"")</f>
        <v>Kennametal Fallon</v>
      </c>
      <c r="S245" s="250" t="str">
        <f t="shared" ca="1" si="9"/>
        <v>US</v>
      </c>
      <c r="T245" s="250" t="str">
        <f ca="1">IF(B245="","",IF(ISERROR(MATCH($J245,SorP!$B$1:$B$6230,0)),"",INDIRECT("'SorP'!$A$"&amp;MATCH($J245,SorP!$B$1:$B$6230,0))))</f>
        <v>US-NV</v>
      </c>
      <c r="U245" s="280"/>
      <c r="V245" s="281">
        <f>IF(C245="",NA(),MATCH($B245&amp;$C245,'Smelter Look-up'!$J:$J,0))</f>
        <v>552</v>
      </c>
      <c r="W245" s="282"/>
      <c r="X245" s="282">
        <f t="shared" ca="1" si="10"/>
        <v>0</v>
      </c>
      <c r="Y245" s="282"/>
      <c r="Z245" s="282"/>
      <c r="AB245" s="284" t="str">
        <f t="shared" si="11"/>
        <v>TungstenKennametal Fallon</v>
      </c>
    </row>
    <row r="246" spans="1:28" s="283" customFormat="1" ht="20.25">
      <c r="A246" s="346"/>
      <c r="B246" s="236" t="s">
        <v>1266</v>
      </c>
      <c r="C246" s="242" t="s">
        <v>163</v>
      </c>
      <c r="D246" s="236"/>
      <c r="E246" s="236" t="str">
        <f ca="1">IF(ISERROR($V246),"",OFFSET('Smelter Look-up'!$D$4,$V246-4,0)&amp;"")</f>
        <v>UNITED STATES OF AMERICA</v>
      </c>
      <c r="F246" s="236" t="str">
        <f ca="1">IF(ISERROR($V246),"",OFFSET('Smelter Look-up'!$E$4,$V246-4,0))</f>
        <v>CID000105</v>
      </c>
      <c r="G246" s="236" t="str">
        <f ca="1">IF(C246=$X$4,"Enter smelter details", IF(ISERROR($V246),"",OFFSET('Smelter Look-up'!$F$4,$V246-4,0)))</f>
        <v>RMI</v>
      </c>
      <c r="H246" s="237">
        <f ca="1">IF(ISERROR($V246),"",OFFSET('Smelter Look-up'!$G$4,$V246-4,0))</f>
        <v>0</v>
      </c>
      <c r="I246" s="238" t="str">
        <f ca="1">IF(ISERROR($V246),"",OFFSET('Smelter Look-up'!$H$4,$V246-4,0))</f>
        <v>Huntsville</v>
      </c>
      <c r="J246" s="238" t="str">
        <f ca="1">IF(ISERROR($V246),"",OFFSET('Smelter Look-up'!$I$4,$V246-4,0))</f>
        <v>Alabama</v>
      </c>
      <c r="K246" s="240"/>
      <c r="L246" s="240"/>
      <c r="M246" s="240"/>
      <c r="N246" s="240"/>
      <c r="O246" s="240"/>
      <c r="P246" s="239"/>
      <c r="Q246" s="241"/>
      <c r="R246" s="236" t="str">
        <f ca="1">IF(ISERROR($V246),"",OFFSET('Smelter Look-up'!$C$4,$V246-4,0)&amp;"")</f>
        <v>Kennametal Huntsville</v>
      </c>
      <c r="S246" s="250" t="str">
        <f t="shared" ca="1" si="9"/>
        <v>US</v>
      </c>
      <c r="T246" s="250" t="str">
        <f ca="1">IF(B246="","",IF(ISERROR(MATCH($J246,SorP!$B$1:$B$6230,0)),"",INDIRECT("'SorP'!$A$"&amp;MATCH($J246,SorP!$B$1:$B$6230,0))))</f>
        <v>US-AL</v>
      </c>
      <c r="U246" s="280"/>
      <c r="V246" s="281">
        <f>IF(C246="",NA(),MATCH($B246&amp;$C246,'Smelter Look-up'!$J:$J,0))</f>
        <v>553</v>
      </c>
      <c r="W246" s="282"/>
      <c r="X246" s="282">
        <f t="shared" ca="1" si="10"/>
        <v>0</v>
      </c>
      <c r="Y246" s="282"/>
      <c r="Z246" s="282"/>
      <c r="AB246" s="284" t="str">
        <f t="shared" si="11"/>
        <v>TungstenKennametal Huntsville</v>
      </c>
    </row>
    <row r="247" spans="1:28" s="283" customFormat="1" ht="20.25">
      <c r="A247" s="346"/>
      <c r="B247" s="236" t="s">
        <v>1266</v>
      </c>
      <c r="C247" s="242" t="s">
        <v>170</v>
      </c>
      <c r="D247" s="236"/>
      <c r="E247" s="236" t="str">
        <f ca="1">IF(ISERROR($V247),"",OFFSET('Smelter Look-up'!$D$4,$V247-4,0)&amp;"")</f>
        <v>CHINA</v>
      </c>
      <c r="F247" s="236" t="str">
        <f ca="1">IF(ISERROR($V247),"",OFFSET('Smelter Look-up'!$E$4,$V247-4,0))</f>
        <v>CID002319</v>
      </c>
      <c r="G247" s="236" t="str">
        <f ca="1">IF(C247=$X$4,"Enter smelter details", IF(ISERROR($V247),"",OFFSET('Smelter Look-up'!$F$4,$V247-4,0)))</f>
        <v>RMI</v>
      </c>
      <c r="H247" s="237">
        <f ca="1">IF(ISERROR($V247),"",OFFSET('Smelter Look-up'!$G$4,$V247-4,0))</f>
        <v>0</v>
      </c>
      <c r="I247" s="238" t="str">
        <f ca="1">IF(ISERROR($V247),"",OFFSET('Smelter Look-up'!$H$4,$V247-4,0))</f>
        <v>Nanfeng Xiaozhai</v>
      </c>
      <c r="J247" s="238" t="str">
        <f ca="1">IF(ISERROR($V247),"",OFFSET('Smelter Look-up'!$I$4,$V247-4,0))</f>
        <v>Yunnan</v>
      </c>
      <c r="K247" s="240"/>
      <c r="L247" s="240"/>
      <c r="M247" s="240"/>
      <c r="N247" s="240"/>
      <c r="O247" s="240"/>
      <c r="P247" s="239"/>
      <c r="Q247" s="241"/>
      <c r="R247" s="236" t="str">
        <f ca="1">IF(ISERROR($V247),"",OFFSET('Smelter Look-up'!$C$4,$V247-4,0)&amp;"")</f>
        <v>Malipo Haiyu Tungsten Co., Ltd.</v>
      </c>
      <c r="S247" s="250" t="str">
        <f t="shared" ca="1" si="9"/>
        <v>CN</v>
      </c>
      <c r="T247" s="250" t="str">
        <f ca="1">IF(B247="","",IF(ISERROR(MATCH($J247,SorP!$B$1:$B$6230,0)),"",INDIRECT("'SorP'!$A$"&amp;MATCH($J247,SorP!$B$1:$B$6230,0))))</f>
        <v>CN-53</v>
      </c>
      <c r="U247" s="280"/>
      <c r="V247" s="281">
        <f>IF(C247="",NA(),MATCH($B247&amp;$C247,'Smelter Look-up'!$J:$J,0))</f>
        <v>554</v>
      </c>
      <c r="W247" s="282"/>
      <c r="X247" s="282">
        <f t="shared" ca="1" si="10"/>
        <v>0</v>
      </c>
      <c r="Y247" s="282"/>
      <c r="Z247" s="282"/>
      <c r="AB247" s="284" t="str">
        <f t="shared" si="11"/>
        <v>TungstenMalipo Haiyu Tungsten Co., Ltd.</v>
      </c>
    </row>
    <row r="248" spans="1:28" s="283" customFormat="1" ht="20.25">
      <c r="A248" s="346"/>
      <c r="B248" s="236" t="s">
        <v>1266</v>
      </c>
      <c r="C248" s="242" t="s">
        <v>3299</v>
      </c>
      <c r="D248" s="236"/>
      <c r="E248" s="236" t="str">
        <f ca="1">IF(ISERROR($V248),"",OFFSET('Smelter Look-up'!$D$4,$V248-4,0)&amp;"")</f>
        <v>RUSSIAN FEDERATION</v>
      </c>
      <c r="F248" s="236" t="str">
        <f ca="1">IF(ISERROR($V248),"",OFFSET('Smelter Look-up'!$E$4,$V248-4,0))</f>
        <v>CID002845</v>
      </c>
      <c r="G248" s="236" t="str">
        <f ca="1">IF(C248=$X$4,"Enter smelter details", IF(ISERROR($V248),"",OFFSET('Smelter Look-up'!$F$4,$V248-4,0)))</f>
        <v>RMI</v>
      </c>
      <c r="H248" s="237">
        <f ca="1">IF(ISERROR($V248),"",OFFSET('Smelter Look-up'!$G$4,$V248-4,0))</f>
        <v>0</v>
      </c>
      <c r="I248" s="238" t="str">
        <f ca="1">IF(ISERROR($V248),"",OFFSET('Smelter Look-up'!$H$4,$V248-4,0))</f>
        <v>Roshal</v>
      </c>
      <c r="J248" s="238" t="str">
        <f ca="1">IF(ISERROR($V248),"",OFFSET('Smelter Look-up'!$I$4,$V248-4,0))</f>
        <v>Moskovskaja oblast'</v>
      </c>
      <c r="K248" s="240"/>
      <c r="L248" s="240"/>
      <c r="M248" s="240"/>
      <c r="N248" s="240"/>
      <c r="O248" s="240"/>
      <c r="P248" s="239"/>
      <c r="Q248" s="241"/>
      <c r="R248" s="236" t="str">
        <f ca="1">IF(ISERROR($V248),"",OFFSET('Smelter Look-up'!$C$4,$V248-4,0)&amp;"")</f>
        <v>Moliren Ltd.</v>
      </c>
      <c r="S248" s="250" t="str">
        <f t="shared" ca="1" si="9"/>
        <v>RU</v>
      </c>
      <c r="T248" s="250" t="str">
        <f ca="1">IF(B248="","",IF(ISERROR(MATCH($J248,SorP!$B$1:$B$6230,0)),"",INDIRECT("'SorP'!$A$"&amp;MATCH($J248,SorP!$B$1:$B$6230,0))))</f>
        <v>RU-MOS</v>
      </c>
      <c r="U248" s="280"/>
      <c r="V248" s="281">
        <f>IF(C248="",NA(),MATCH($B248&amp;$C248,'Smelter Look-up'!$J:$J,0))</f>
        <v>555</v>
      </c>
      <c r="W248" s="282"/>
      <c r="X248" s="282">
        <f t="shared" ca="1" si="10"/>
        <v>0</v>
      </c>
      <c r="Y248" s="282"/>
      <c r="Z248" s="282"/>
      <c r="AB248" s="284" t="str">
        <f t="shared" si="11"/>
        <v>TungstenMoliren Ltd.</v>
      </c>
    </row>
    <row r="249" spans="1:28" s="283" customFormat="1" ht="20.25">
      <c r="A249" s="346"/>
      <c r="B249" s="236" t="s">
        <v>1266</v>
      </c>
      <c r="C249" s="242" t="s">
        <v>2158</v>
      </c>
      <c r="D249" s="236"/>
      <c r="E249" s="236" t="str">
        <f ca="1">IF(ISERROR($V249),"",OFFSET('Smelter Look-up'!$D$4,$V249-4,0)&amp;"")</f>
        <v>UNITED STATES OF AMERICA</v>
      </c>
      <c r="F249" s="236" t="str">
        <f ca="1">IF(ISERROR($V249),"",OFFSET('Smelter Look-up'!$E$4,$V249-4,0))</f>
        <v>CID002589</v>
      </c>
      <c r="G249" s="236" t="str">
        <f ca="1">IF(C249=$X$4,"Enter smelter details", IF(ISERROR($V249),"",OFFSET('Smelter Look-up'!$F$4,$V249-4,0)))</f>
        <v>RMI</v>
      </c>
      <c r="H249" s="237">
        <f ca="1">IF(ISERROR($V249),"",OFFSET('Smelter Look-up'!$G$4,$V249-4,0))</f>
        <v>0</v>
      </c>
      <c r="I249" s="238" t="str">
        <f ca="1">IF(ISERROR($V249),"",OFFSET('Smelter Look-up'!$H$4,$V249-4,0))</f>
        <v>Depew</v>
      </c>
      <c r="J249" s="238" t="str">
        <f ca="1">IF(ISERROR($V249),"",OFFSET('Smelter Look-up'!$I$4,$V249-4,0))</f>
        <v>New York</v>
      </c>
      <c r="K249" s="240"/>
      <c r="L249" s="240"/>
      <c r="M249" s="240"/>
      <c r="N249" s="240"/>
      <c r="O249" s="240"/>
      <c r="P249" s="239"/>
      <c r="Q249" s="241"/>
      <c r="R249" s="236" t="str">
        <f ca="1">IF(ISERROR($V249),"",OFFSET('Smelter Look-up'!$C$4,$V249-4,0)&amp;"")</f>
        <v>Niagara Refining LLC</v>
      </c>
      <c r="S249" s="250" t="str">
        <f t="shared" ca="1" si="9"/>
        <v>US</v>
      </c>
      <c r="T249" s="250" t="str">
        <f ca="1">IF(B249="","",IF(ISERROR(MATCH($J249,SorP!$B$1:$B$6230,0)),"",INDIRECT("'SorP'!$A$"&amp;MATCH($J249,SorP!$B$1:$B$6230,0))))</f>
        <v>US-NY</v>
      </c>
      <c r="U249" s="280"/>
      <c r="V249" s="281">
        <f>IF(C249="",NA(),MATCH($B249&amp;$C249,'Smelter Look-up'!$J:$J,0))</f>
        <v>556</v>
      </c>
      <c r="W249" s="282"/>
      <c r="X249" s="282">
        <f t="shared" ca="1" si="10"/>
        <v>0</v>
      </c>
      <c r="Y249" s="282"/>
      <c r="Z249" s="282"/>
      <c r="AB249" s="284" t="str">
        <f t="shared" si="11"/>
        <v>TungstenNiagara Refining LLC</v>
      </c>
    </row>
    <row r="250" spans="1:28" s="283" customFormat="1" ht="25.5">
      <c r="A250" s="346"/>
      <c r="B250" s="236" t="s">
        <v>1266</v>
      </c>
      <c r="C250" s="242" t="s">
        <v>1601</v>
      </c>
      <c r="D250" s="236"/>
      <c r="E250" s="236" t="str">
        <f ca="1">IF(ISERROR($V250),"",OFFSET('Smelter Look-up'!$D$4,$V250-4,0)&amp;"")</f>
        <v>VIET NAM</v>
      </c>
      <c r="F250" s="236" t="str">
        <f ca="1">IF(ISERROR($V250),"",OFFSET('Smelter Look-up'!$E$4,$V250-4,0))</f>
        <v>CID002543</v>
      </c>
      <c r="G250" s="236" t="str">
        <f ca="1">IF(C250=$X$4,"Enter smelter details", IF(ISERROR($V250),"",OFFSET('Smelter Look-up'!$F$4,$V250-4,0)))</f>
        <v>RMI</v>
      </c>
      <c r="H250" s="237">
        <f ca="1">IF(ISERROR($V250),"",OFFSET('Smelter Look-up'!$G$4,$V250-4,0))</f>
        <v>0</v>
      </c>
      <c r="I250" s="238" t="str">
        <f ca="1">IF(ISERROR($V250),"",OFFSET('Smelter Look-up'!$H$4,$V250-4,0))</f>
        <v>Dai Tu</v>
      </c>
      <c r="J250" s="238" t="str">
        <f ca="1">IF(ISERROR($V250),"",OFFSET('Smelter Look-up'!$I$4,$V250-4,0))</f>
        <v>Thái Nguyên</v>
      </c>
      <c r="K250" s="240"/>
      <c r="L250" s="240"/>
      <c r="M250" s="240"/>
      <c r="N250" s="240"/>
      <c r="O250" s="240"/>
      <c r="P250" s="239"/>
      <c r="Q250" s="241"/>
      <c r="R250" s="236" t="str">
        <f ca="1">IF(ISERROR($V250),"",OFFSET('Smelter Look-up'!$C$4,$V250-4,0)&amp;"")</f>
        <v>Nui Phao H.C. Starck Tungsten Chemicals Manufacturing LLC</v>
      </c>
      <c r="S250" s="250" t="str">
        <f t="shared" ca="1" si="9"/>
        <v>VN</v>
      </c>
      <c r="T250" s="250" t="str">
        <f ca="1">IF(B250="","",IF(ISERROR(MATCH($J250,SorP!$B$1:$B$6230,0)),"",INDIRECT("'SorP'!$A$"&amp;MATCH($J250,SorP!$B$1:$B$6230,0))))</f>
        <v>VN-69</v>
      </c>
      <c r="U250" s="280"/>
      <c r="V250" s="281">
        <f>IF(C250="",NA(),MATCH($B250&amp;$C250,'Smelter Look-up'!$J:$J,0))</f>
        <v>557</v>
      </c>
      <c r="W250" s="282"/>
      <c r="X250" s="282">
        <f t="shared" ca="1" si="10"/>
        <v>0</v>
      </c>
      <c r="Y250" s="282"/>
      <c r="Z250" s="282"/>
      <c r="AB250" s="284" t="str">
        <f t="shared" si="11"/>
        <v>TungstenNui Phao H.C. Starck Tungsten Chemicals Manufacturing LLC</v>
      </c>
    </row>
    <row r="251" spans="1:28" s="283" customFormat="1" ht="20.25">
      <c r="A251" s="346"/>
      <c r="B251" s="236" t="s">
        <v>1266</v>
      </c>
      <c r="C251" s="242" t="s">
        <v>3036</v>
      </c>
      <c r="D251" s="236"/>
      <c r="E251" s="236" t="str">
        <f ca="1">IF(ISERROR($V251),"",OFFSET('Smelter Look-up'!$D$4,$V251-4,0)&amp;"")</f>
        <v>PHILIPPINES</v>
      </c>
      <c r="F251" s="236" t="str">
        <f ca="1">IF(ISERROR($V251),"",OFFSET('Smelter Look-up'!$E$4,$V251-4,0))</f>
        <v>CID002827</v>
      </c>
      <c r="G251" s="236" t="str">
        <f ca="1">IF(C251=$X$4,"Enter smelter details", IF(ISERROR($V251),"",OFFSET('Smelter Look-up'!$F$4,$V251-4,0)))</f>
        <v>RMI</v>
      </c>
      <c r="H251" s="237">
        <f ca="1">IF(ISERROR($V251),"",OFFSET('Smelter Look-up'!$G$4,$V251-4,0))</f>
        <v>0</v>
      </c>
      <c r="I251" s="238" t="str">
        <f ca="1">IF(ISERROR($V251),"",OFFSET('Smelter Look-up'!$H$4,$V251-4,0))</f>
        <v>Marilao</v>
      </c>
      <c r="J251" s="238" t="str">
        <f ca="1">IF(ISERROR($V251),"",OFFSET('Smelter Look-up'!$I$4,$V251-4,0))</f>
        <v>Bulacan</v>
      </c>
      <c r="K251" s="240"/>
      <c r="L251" s="240"/>
      <c r="M251" s="240"/>
      <c r="N251" s="240"/>
      <c r="O251" s="240"/>
      <c r="P251" s="239"/>
      <c r="Q251" s="241"/>
      <c r="R251" s="236" t="str">
        <f ca="1">IF(ISERROR($V251),"",OFFSET('Smelter Look-up'!$C$4,$V251-4,0)&amp;"")</f>
        <v>Philippine Chuangxin Industrial Co., Inc.</v>
      </c>
      <c r="S251" s="250" t="str">
        <f t="shared" ref="S251:S314" ca="1" si="12">IF(B251="","",IF(ISERROR(MATCH($E251,CL,0)),"Unknown",INDIRECT("'C'!$A$"&amp;MATCH($E251,CL,0)+1)))</f>
        <v>PH</v>
      </c>
      <c r="T251" s="250" t="str">
        <f ca="1">IF(B251="","",IF(ISERROR(MATCH($J251,SorP!$B$1:$B$6230,0)),"",INDIRECT("'SorP'!$A$"&amp;MATCH($J251,SorP!$B$1:$B$6230,0))))</f>
        <v>PH-BUL</v>
      </c>
      <c r="U251" s="280"/>
      <c r="V251" s="281">
        <f>IF(C251="",NA(),MATCH($B251&amp;$C251,'Smelter Look-up'!$J:$J,0))</f>
        <v>558</v>
      </c>
      <c r="W251" s="282"/>
      <c r="X251" s="282">
        <f t="shared" ref="X251:X314" ca="1" si="13">IF(AND(C251="Smelter not listed",OR(LEN(D251)=0,LEN(E251)=0)),1,0)</f>
        <v>0</v>
      </c>
      <c r="Y251" s="282"/>
      <c r="Z251" s="282"/>
      <c r="AB251" s="284" t="str">
        <f t="shared" ref="AB251:AB314" si="14">B251&amp;C251</f>
        <v>TungstenPhilippine Chuangxin Industrial Co., Inc.</v>
      </c>
    </row>
    <row r="252" spans="1:28" s="283" customFormat="1" ht="25.5">
      <c r="A252" s="346"/>
      <c r="B252" s="236" t="s">
        <v>1266</v>
      </c>
      <c r="C252" s="242" t="s">
        <v>2785</v>
      </c>
      <c r="D252" s="236"/>
      <c r="E252" s="236" t="str">
        <f ca="1">IF(ISERROR($V252),"",OFFSET('Smelter Look-up'!$D$4,$V252-4,0)&amp;"")</f>
        <v>CHINA</v>
      </c>
      <c r="F252" s="236" t="str">
        <f ca="1">IF(ISERROR($V252),"",OFFSET('Smelter Look-up'!$E$4,$V252-4,0))</f>
        <v>CID002815</v>
      </c>
      <c r="G252" s="236" t="str">
        <f ca="1">IF(C252=$X$4,"Enter smelter details", IF(ISERROR($V252),"",OFFSET('Smelter Look-up'!$F$4,$V252-4,0)))</f>
        <v>RMI</v>
      </c>
      <c r="H252" s="237">
        <f ca="1">IF(ISERROR($V252),"",OFFSET('Smelter Look-up'!$G$4,$V252-4,0))</f>
        <v>0</v>
      </c>
      <c r="I252" s="238" t="str">
        <f ca="1">IF(ISERROR($V252),"",OFFSET('Smelter Look-up'!$H$4,$V252-4,0))</f>
        <v>Hengyang</v>
      </c>
      <c r="J252" s="238" t="str">
        <f ca="1">IF(ISERROR($V252),"",OFFSET('Smelter Look-up'!$I$4,$V252-4,0))</f>
        <v>Hunan</v>
      </c>
      <c r="K252" s="240"/>
      <c r="L252" s="240"/>
      <c r="M252" s="240"/>
      <c r="N252" s="240"/>
      <c r="O252" s="240"/>
      <c r="P252" s="239"/>
      <c r="Q252" s="241"/>
      <c r="R252" s="236" t="str">
        <f ca="1">IF(ISERROR($V252),"",OFFSET('Smelter Look-up'!$C$4,$V252-4,0)&amp;"")</f>
        <v>South-East Nonferrous Metal Company Limited of Hengyang City</v>
      </c>
      <c r="S252" s="250" t="str">
        <f t="shared" ca="1" si="12"/>
        <v>CN</v>
      </c>
      <c r="T252" s="250" t="str">
        <f ca="1">IF(B252="","",IF(ISERROR(MATCH($J252,SorP!$B$1:$B$6230,0)),"",INDIRECT("'SorP'!$A$"&amp;MATCH($J252,SorP!$B$1:$B$6230,0))))</f>
        <v>CN-43</v>
      </c>
      <c r="U252" s="280"/>
      <c r="V252" s="281">
        <f>IF(C252="",NA(),MATCH($B252&amp;$C252,'Smelter Look-up'!$J:$J,0))</f>
        <v>560</v>
      </c>
      <c r="W252" s="282"/>
      <c r="X252" s="282">
        <f t="shared" ca="1" si="13"/>
        <v>0</v>
      </c>
      <c r="Y252" s="282"/>
      <c r="Z252" s="282"/>
      <c r="AB252" s="284" t="str">
        <f t="shared" si="14"/>
        <v>TungstenSouth-East Nonferrous Metal Company Limited of Hengyang City</v>
      </c>
    </row>
    <row r="253" spans="1:28" s="283" customFormat="1" ht="20.25">
      <c r="A253" s="346"/>
      <c r="B253" s="236" t="s">
        <v>1266</v>
      </c>
      <c r="C253" s="242" t="s">
        <v>2</v>
      </c>
      <c r="D253" s="236"/>
      <c r="E253" s="236" t="str">
        <f ca="1">IF(ISERROR($V253),"",OFFSET('Smelter Look-up'!$D$4,$V253-4,0)&amp;"")</f>
        <v>VIET NAM</v>
      </c>
      <c r="F253" s="236" t="str">
        <f ca="1">IF(ISERROR($V253),"",OFFSET('Smelter Look-up'!$E$4,$V253-4,0))</f>
        <v>CID001889</v>
      </c>
      <c r="G253" s="236" t="str">
        <f ca="1">IF(C253=$X$4,"Enter smelter details", IF(ISERROR($V253),"",OFFSET('Smelter Look-up'!$F$4,$V253-4,0)))</f>
        <v>RMI</v>
      </c>
      <c r="H253" s="237">
        <f ca="1">IF(ISERROR($V253),"",OFFSET('Smelter Look-up'!$G$4,$V253-4,0))</f>
        <v>0</v>
      </c>
      <c r="I253" s="238" t="str">
        <f ca="1">IF(ISERROR($V253),"",OFFSET('Smelter Look-up'!$H$4,$V253-4,0))</f>
        <v>Halong City</v>
      </c>
      <c r="J253" s="238" t="str">
        <f ca="1">IF(ISERROR($V253),"",OFFSET('Smelter Look-up'!$I$4,$V253-4,0))</f>
        <v>Tây Ninh</v>
      </c>
      <c r="K253" s="240"/>
      <c r="L253" s="240"/>
      <c r="M253" s="240"/>
      <c r="N253" s="240"/>
      <c r="O253" s="240"/>
      <c r="P253" s="239"/>
      <c r="Q253" s="241"/>
      <c r="R253" s="236" t="str">
        <f ca="1">IF(ISERROR($V253),"",OFFSET('Smelter Look-up'!$C$4,$V253-4,0)&amp;"")</f>
        <v>Tejing (Vietnam) Tungsten Co., Ltd.</v>
      </c>
      <c r="S253" s="250" t="str">
        <f t="shared" ca="1" si="12"/>
        <v>VN</v>
      </c>
      <c r="T253" s="250" t="str">
        <f ca="1">IF(B253="","",IF(ISERROR(MATCH($J253,SorP!$B$1:$B$6230,0)),"",INDIRECT("'SorP'!$A$"&amp;MATCH($J253,SorP!$B$1:$B$6230,0))))</f>
        <v>VN-37</v>
      </c>
      <c r="U253" s="280"/>
      <c r="V253" s="281">
        <f>IF(C253="",NA(),MATCH($B253&amp;$C253,'Smelter Look-up'!$J:$J,0))</f>
        <v>561</v>
      </c>
      <c r="W253" s="282"/>
      <c r="X253" s="282">
        <f t="shared" ca="1" si="13"/>
        <v>0</v>
      </c>
      <c r="Y253" s="282"/>
      <c r="Z253" s="282"/>
      <c r="AB253" s="284" t="str">
        <f t="shared" si="14"/>
        <v>TungstenTejing (Vietnam) Tungsten Co., Ltd.</v>
      </c>
    </row>
    <row r="254" spans="1:28" s="283" customFormat="1" ht="20.25">
      <c r="A254" s="346"/>
      <c r="B254" s="236" t="s">
        <v>1266</v>
      </c>
      <c r="C254" s="242" t="s">
        <v>3176</v>
      </c>
      <c r="D254" s="236"/>
      <c r="E254" s="236" t="str">
        <f ca="1">IF(ISERROR($V254),"",OFFSET('Smelter Look-up'!$D$4,$V254-4,0)&amp;"")</f>
        <v>RUSSIAN FEDERATION</v>
      </c>
      <c r="F254" s="236" t="str">
        <f ca="1">IF(ISERROR($V254),"",OFFSET('Smelter Look-up'!$E$4,$V254-4,0))</f>
        <v>CID002724</v>
      </c>
      <c r="G254" s="236" t="str">
        <f ca="1">IF(C254=$X$4,"Enter smelter details", IF(ISERROR($V254),"",OFFSET('Smelter Look-up'!$F$4,$V254-4,0)))</f>
        <v>RMI</v>
      </c>
      <c r="H254" s="237">
        <f ca="1">IF(ISERROR($V254),"",OFFSET('Smelter Look-up'!$G$4,$V254-4,0))</f>
        <v>0</v>
      </c>
      <c r="I254" s="238" t="str">
        <f ca="1">IF(ISERROR($V254),"",OFFSET('Smelter Look-up'!$H$4,$V254-4,0))</f>
        <v>Unecha</v>
      </c>
      <c r="J254" s="238" t="str">
        <f ca="1">IF(ISERROR($V254),"",OFFSET('Smelter Look-up'!$I$4,$V254-4,0))</f>
        <v>Bryanskaya oblast'</v>
      </c>
      <c r="K254" s="240"/>
      <c r="L254" s="240"/>
      <c r="M254" s="240"/>
      <c r="N254" s="240"/>
      <c r="O254" s="240"/>
      <c r="P254" s="239"/>
      <c r="Q254" s="241"/>
      <c r="R254" s="236" t="str">
        <f ca="1">IF(ISERROR($V254),"",OFFSET('Smelter Look-up'!$C$4,$V254-4,0)&amp;"")</f>
        <v>Unecha Refractory metals plant</v>
      </c>
      <c r="S254" s="250" t="str">
        <f t="shared" ca="1" si="12"/>
        <v>RU</v>
      </c>
      <c r="T254" s="250" t="str">
        <f ca="1">IF(B254="","",IF(ISERROR(MATCH($J254,SorP!$B$1:$B$6230,0)),"",INDIRECT("'SorP'!$A$"&amp;MATCH($J254,SorP!$B$1:$B$6230,0))))</f>
        <v>RU-BRY</v>
      </c>
      <c r="U254" s="280"/>
      <c r="V254" s="281">
        <f>IF(C254="",NA(),MATCH($B254&amp;$C254,'Smelter Look-up'!$J:$J,0))</f>
        <v>562</v>
      </c>
      <c r="W254" s="282"/>
      <c r="X254" s="282">
        <f t="shared" ca="1" si="13"/>
        <v>0</v>
      </c>
      <c r="Y254" s="282"/>
      <c r="Z254" s="282"/>
      <c r="AB254" s="284" t="str">
        <f t="shared" si="14"/>
        <v>TungstenUnecha Refractory metals plant</v>
      </c>
    </row>
    <row r="255" spans="1:28" s="283" customFormat="1" ht="20.25">
      <c r="A255" s="346"/>
      <c r="B255" s="236" t="s">
        <v>1266</v>
      </c>
      <c r="C255" s="242" t="s">
        <v>3301</v>
      </c>
      <c r="D255" s="236"/>
      <c r="E255" s="236" t="str">
        <f ca="1">IF(ISERROR($V255),"",OFFSET('Smelter Look-up'!$D$4,$V255-4,0)&amp;"")</f>
        <v>AUSTRIA</v>
      </c>
      <c r="F255" s="236" t="str">
        <f ca="1">IF(ISERROR($V255),"",OFFSET('Smelter Look-up'!$E$4,$V255-4,0))</f>
        <v>CID002044</v>
      </c>
      <c r="G255" s="236" t="str">
        <f ca="1">IF(C255=$X$4,"Enter smelter details", IF(ISERROR($V255),"",OFFSET('Smelter Look-up'!$F$4,$V255-4,0)))</f>
        <v>RMI</v>
      </c>
      <c r="H255" s="237">
        <f ca="1">IF(ISERROR($V255),"",OFFSET('Smelter Look-up'!$G$4,$V255-4,0))</f>
        <v>0</v>
      </c>
      <c r="I255" s="238" t="str">
        <f ca="1">IF(ISERROR($V255),"",OFFSET('Smelter Look-up'!$H$4,$V255-4,0))</f>
        <v>St. Martin i-S</v>
      </c>
      <c r="J255" s="238" t="str">
        <f ca="1">IF(ISERROR($V255),"",OFFSET('Smelter Look-up'!$I$4,$V255-4,0))</f>
        <v>Steiermark</v>
      </c>
      <c r="K255" s="240"/>
      <c r="L255" s="240"/>
      <c r="M255" s="240"/>
      <c r="N255" s="240"/>
      <c r="O255" s="240"/>
      <c r="P255" s="239"/>
      <c r="Q255" s="241"/>
      <c r="R255" s="236" t="str">
        <f ca="1">IF(ISERROR($V255),"",OFFSET('Smelter Look-up'!$C$4,$V255-4,0)&amp;"")</f>
        <v>Wolfram Bergbau und Hutten AG</v>
      </c>
      <c r="S255" s="250" t="str">
        <f t="shared" ca="1" si="12"/>
        <v>AT</v>
      </c>
      <c r="T255" s="250" t="str">
        <f ca="1">IF(B255="","",IF(ISERROR(MATCH($J255,SorP!$B$1:$B$6230,0)),"",INDIRECT("'SorP'!$A$"&amp;MATCH($J255,SorP!$B$1:$B$6230,0))))</f>
        <v>AT-6</v>
      </c>
      <c r="U255" s="280"/>
      <c r="V255" s="281">
        <f>IF(C255="",NA(),MATCH($B255&amp;$C255,'Smelter Look-up'!$J:$J,0))</f>
        <v>566</v>
      </c>
      <c r="W255" s="282"/>
      <c r="X255" s="282">
        <f t="shared" ca="1" si="13"/>
        <v>0</v>
      </c>
      <c r="Y255" s="282"/>
      <c r="Z255" s="282"/>
      <c r="AB255" s="284" t="str">
        <f t="shared" si="14"/>
        <v>TungstenWolfram Bergbau und Hutten AG</v>
      </c>
    </row>
    <row r="256" spans="1:28" s="283" customFormat="1" ht="20.25">
      <c r="A256" s="235"/>
      <c r="B256" s="236" t="s">
        <v>1266</v>
      </c>
      <c r="C256" s="242" t="s">
        <v>2787</v>
      </c>
      <c r="D256" s="236"/>
      <c r="E256" s="236" t="str">
        <f ca="1">IF(ISERROR($V256),"",OFFSET('Smelter Look-up'!$D$4,$V256-4,0)&amp;"")</f>
        <v>KOREA, REPUBLIC OF</v>
      </c>
      <c r="F256" s="236" t="str">
        <f ca="1">IF(ISERROR($V256),"",OFFSET('Smelter Look-up'!$E$4,$V256-4,0))</f>
        <v>CID002843</v>
      </c>
      <c r="G256" s="236" t="str">
        <f ca="1">IF(C256=$X$4,"Enter smelter details", IF(ISERROR($V256),"",OFFSET('Smelter Look-up'!$F$4,$V256-4,0)))</f>
        <v>RMI</v>
      </c>
      <c r="H256" s="237">
        <f ca="1">IF(ISERROR($V256),"",OFFSET('Smelter Look-up'!$G$4,$V256-4,0))</f>
        <v>0</v>
      </c>
      <c r="I256" s="238" t="str">
        <f ca="1">IF(ISERROR($V256),"",OFFSET('Smelter Look-up'!$H$4,$V256-4,0))</f>
        <v>Gyeongju-si</v>
      </c>
      <c r="J256" s="238" t="str">
        <f ca="1">IF(ISERROR($V256),"",OFFSET('Smelter Look-up'!$I$4,$V256-4,0))</f>
        <v>Gyeongsangbuk-do</v>
      </c>
      <c r="K256" s="240"/>
      <c r="L256" s="240"/>
      <c r="M256" s="240"/>
      <c r="N256" s="240"/>
      <c r="O256" s="240"/>
      <c r="P256" s="239"/>
      <c r="Q256" s="241"/>
      <c r="R256" s="236" t="str">
        <f ca="1">IF(ISERROR($V256),"",OFFSET('Smelter Look-up'!$C$4,$V256-4,0)&amp;"")</f>
        <v>Woltech Korea Co., Ltd.</v>
      </c>
      <c r="S256" s="250" t="str">
        <f t="shared" ca="1" si="12"/>
        <v>KR</v>
      </c>
      <c r="T256" s="250" t="str">
        <f ca="1">IF(B256="","",IF(ISERROR(MATCH($J256,SorP!$B$1:$B$6230,0)),"",INDIRECT("'SorP'!$A$"&amp;MATCH($J256,SorP!$B$1:$B$6230,0))))</f>
        <v>KR-47</v>
      </c>
      <c r="U256" s="280"/>
      <c r="V256" s="281">
        <f>IF(C256="",NA(),MATCH($B256&amp;$C256,'Smelter Look-up'!$J:$J,0))</f>
        <v>568</v>
      </c>
      <c r="W256" s="282"/>
      <c r="X256" s="282">
        <f t="shared" ca="1" si="13"/>
        <v>0</v>
      </c>
      <c r="Y256" s="282"/>
      <c r="Z256" s="282"/>
      <c r="AB256" s="284" t="str">
        <f t="shared" si="14"/>
        <v>TungstenWoltech Korea Co., Ltd.</v>
      </c>
    </row>
    <row r="257" spans="1:28" s="283" customFormat="1" ht="20.25">
      <c r="A257" s="235"/>
      <c r="B257" s="236" t="s">
        <v>1266</v>
      </c>
      <c r="C257" s="242" t="s">
        <v>171</v>
      </c>
      <c r="D257" s="236"/>
      <c r="E257" s="236" t="str">
        <f ca="1">IF(ISERROR($V257),"",OFFSET('Smelter Look-up'!$D$4,$V257-4,0)&amp;"")</f>
        <v>CHINA</v>
      </c>
      <c r="F257" s="236" t="str">
        <f ca="1">IF(ISERROR($V257),"",OFFSET('Smelter Look-up'!$E$4,$V257-4,0))</f>
        <v>CID002320</v>
      </c>
      <c r="G257" s="236" t="str">
        <f ca="1">IF(C257=$X$4,"Enter smelter details", IF(ISERROR($V257),"",OFFSET('Smelter Look-up'!$F$4,$V257-4,0)))</f>
        <v>RMI</v>
      </c>
      <c r="H257" s="237">
        <f ca="1">IF(ISERROR($V257),"",OFFSET('Smelter Look-up'!$G$4,$V257-4,0))</f>
        <v>0</v>
      </c>
      <c r="I257" s="238" t="str">
        <f ca="1">IF(ISERROR($V257),"",OFFSET('Smelter Look-up'!$H$4,$V257-4,0))</f>
        <v>Xiamen</v>
      </c>
      <c r="J257" s="238" t="str">
        <f ca="1">IF(ISERROR($V257),"",OFFSET('Smelter Look-up'!$I$4,$V257-4,0))</f>
        <v>Fujian</v>
      </c>
      <c r="K257" s="240"/>
      <c r="L257" s="240"/>
      <c r="M257" s="240"/>
      <c r="N257" s="240"/>
      <c r="O257" s="240"/>
      <c r="P257" s="239"/>
      <c r="Q257" s="241"/>
      <c r="R257" s="236" t="str">
        <f ca="1">IF(ISERROR($V257),"",OFFSET('Smelter Look-up'!$C$4,$V257-4,0)&amp;"")</f>
        <v>Xiamen Tungsten (H.C.) Co., Ltd.</v>
      </c>
      <c r="S257" s="250" t="str">
        <f t="shared" ca="1" si="12"/>
        <v>CN</v>
      </c>
      <c r="T257" s="250" t="str">
        <f ca="1">IF(B257="","",IF(ISERROR(MATCH($J257,SorP!$B$1:$B$6230,0)),"",INDIRECT("'SorP'!$A$"&amp;MATCH($J257,SorP!$B$1:$B$6230,0))))</f>
        <v>CN-35</v>
      </c>
      <c r="U257" s="280"/>
      <c r="V257" s="281">
        <f>IF(C257="",NA(),MATCH($B257&amp;$C257,'Smelter Look-up'!$J:$J,0))</f>
        <v>570</v>
      </c>
      <c r="W257" s="282"/>
      <c r="X257" s="282">
        <f t="shared" ca="1" si="13"/>
        <v>0</v>
      </c>
      <c r="Y257" s="282"/>
      <c r="Z257" s="282"/>
      <c r="AB257" s="284" t="str">
        <f t="shared" si="14"/>
        <v>TungstenXiamen Tungsten (H.C.) Co., Ltd.</v>
      </c>
    </row>
    <row r="258" spans="1:28" s="283" customFormat="1" ht="20.25">
      <c r="A258" s="235"/>
      <c r="B258" s="236" t="s">
        <v>1266</v>
      </c>
      <c r="C258" s="242" t="s">
        <v>1532</v>
      </c>
      <c r="D258" s="236"/>
      <c r="E258" s="236" t="str">
        <f ca="1">IF(ISERROR($V258),"",OFFSET('Smelter Look-up'!$D$4,$V258-4,0)&amp;"")</f>
        <v>CHINA</v>
      </c>
      <c r="F258" s="236" t="str">
        <f ca="1">IF(ISERROR($V258),"",OFFSET('Smelter Look-up'!$E$4,$V258-4,0))</f>
        <v>CID002082</v>
      </c>
      <c r="G258" s="236" t="str">
        <f ca="1">IF(C258=$X$4,"Enter smelter details", IF(ISERROR($V258),"",OFFSET('Smelter Look-up'!$F$4,$V258-4,0)))</f>
        <v>RMI</v>
      </c>
      <c r="H258" s="237">
        <f ca="1">IF(ISERROR($V258),"",OFFSET('Smelter Look-up'!$G$4,$V258-4,0))</f>
        <v>0</v>
      </c>
      <c r="I258" s="238" t="str">
        <f ca="1">IF(ISERROR($V258),"",OFFSET('Smelter Look-up'!$H$4,$V258-4,0))</f>
        <v>Xiamen</v>
      </c>
      <c r="J258" s="238" t="str">
        <f ca="1">IF(ISERROR($V258),"",OFFSET('Smelter Look-up'!$I$4,$V258-4,0))</f>
        <v>Fujian</v>
      </c>
      <c r="K258" s="240"/>
      <c r="L258" s="240"/>
      <c r="M258" s="240"/>
      <c r="N258" s="240"/>
      <c r="O258" s="240"/>
      <c r="P258" s="239"/>
      <c r="Q258" s="241"/>
      <c r="R258" s="236" t="str">
        <f ca="1">IF(ISERROR($V258),"",OFFSET('Smelter Look-up'!$C$4,$V258-4,0)&amp;"")</f>
        <v>Xiamen Tungsten Co., Ltd.</v>
      </c>
      <c r="S258" s="250" t="str">
        <f t="shared" ca="1" si="12"/>
        <v>CN</v>
      </c>
      <c r="T258" s="250" t="str">
        <f ca="1">IF(B258="","",IF(ISERROR(MATCH($J258,SorP!$B$1:$B$6230,0)),"",INDIRECT("'SorP'!$A$"&amp;MATCH($J258,SorP!$B$1:$B$6230,0))))</f>
        <v>CN-35</v>
      </c>
      <c r="U258" s="280"/>
      <c r="V258" s="281">
        <f>IF(C258="",NA(),MATCH($B258&amp;$C258,'Smelter Look-up'!$J:$J,0))</f>
        <v>571</v>
      </c>
      <c r="W258" s="282"/>
      <c r="X258" s="282">
        <f t="shared" ca="1" si="13"/>
        <v>0</v>
      </c>
      <c r="Y258" s="282"/>
      <c r="Z258" s="282"/>
      <c r="AB258" s="284" t="str">
        <f t="shared" si="14"/>
        <v>TungstenXiamen Tungsten Co., Ltd.</v>
      </c>
    </row>
    <row r="259" spans="1:28" s="283" customFormat="1" ht="25.5">
      <c r="A259" s="235"/>
      <c r="B259" s="236" t="s">
        <v>1266</v>
      </c>
      <c r="C259" s="242" t="s">
        <v>2789</v>
      </c>
      <c r="D259" s="236"/>
      <c r="E259" s="236" t="str">
        <f ca="1">IF(ISERROR($V259),"",OFFSET('Smelter Look-up'!$D$4,$V259-4,0)&amp;"")</f>
        <v>CHINA</v>
      </c>
      <c r="F259" s="236" t="str">
        <f ca="1">IF(ISERROR($V259),"",OFFSET('Smelter Look-up'!$E$4,$V259-4,0))</f>
        <v>CID002830</v>
      </c>
      <c r="G259" s="236" t="str">
        <f ca="1">IF(C259=$X$4,"Enter smelter details", IF(ISERROR($V259),"",OFFSET('Smelter Look-up'!$F$4,$V259-4,0)))</f>
        <v>RMI</v>
      </c>
      <c r="H259" s="237">
        <f ca="1">IF(ISERROR($V259),"",OFFSET('Smelter Look-up'!$G$4,$V259-4,0))</f>
        <v>0</v>
      </c>
      <c r="I259" s="238" t="str">
        <f ca="1">IF(ISERROR($V259),"",OFFSET('Smelter Look-up'!$H$4,$V259-4,0))</f>
        <v>Ganzhou</v>
      </c>
      <c r="J259" s="238" t="str">
        <f ca="1">IF(ISERROR($V259),"",OFFSET('Smelter Look-up'!$I$4,$V259-4,0))</f>
        <v>Jiangxi</v>
      </c>
      <c r="K259" s="240"/>
      <c r="L259" s="240"/>
      <c r="M259" s="240"/>
      <c r="N259" s="240"/>
      <c r="O259" s="240"/>
      <c r="P259" s="239"/>
      <c r="Q259" s="241"/>
      <c r="R259" s="236" t="str">
        <f ca="1">IF(ISERROR($V259),"",OFFSET('Smelter Look-up'!$C$4,$V259-4,0)&amp;"")</f>
        <v>Xinfeng Huarui Tungsten &amp; Molybdenum New Material Co., Ltd.</v>
      </c>
      <c r="S259" s="250" t="str">
        <f t="shared" ca="1" si="12"/>
        <v>CN</v>
      </c>
      <c r="T259" s="250" t="str">
        <f ca="1">IF(B259="","",IF(ISERROR(MATCH($J259,SorP!$B$1:$B$6230,0)),"",INDIRECT("'SorP'!$A$"&amp;MATCH($J259,SorP!$B$1:$B$6230,0))))</f>
        <v>CN-36</v>
      </c>
      <c r="U259" s="280"/>
      <c r="V259" s="281">
        <f>IF(C259="",NA(),MATCH($B259&amp;$C259,'Smelter Look-up'!$J:$J,0))</f>
        <v>572</v>
      </c>
      <c r="W259" s="282"/>
      <c r="X259" s="282">
        <f t="shared" ca="1" si="13"/>
        <v>0</v>
      </c>
      <c r="Y259" s="282"/>
      <c r="Z259" s="282"/>
      <c r="AB259" s="284" t="str">
        <f t="shared" si="14"/>
        <v>TungstenXinfeng Huarui Tungsten &amp; Molybdenum New Material Co., Ltd.</v>
      </c>
    </row>
    <row r="260" spans="1:28" s="283" customFormat="1" ht="20.25">
      <c r="A260" s="235"/>
      <c r="B260" s="236" t="s">
        <v>1266</v>
      </c>
      <c r="C260" s="242" t="s">
        <v>941</v>
      </c>
      <c r="D260" s="236"/>
      <c r="E260" s="236" t="str">
        <f ca="1">IF(ISERROR($V260),"",OFFSET('Smelter Look-up'!$D$4,$V260-4,0)&amp;"")</f>
        <v>CHINA</v>
      </c>
      <c r="F260" s="236" t="str">
        <f ca="1">IF(ISERROR($V260),"",OFFSET('Smelter Look-up'!$E$4,$V260-4,0))</f>
        <v>CID002095</v>
      </c>
      <c r="G260" s="236" t="str">
        <f ca="1">IF(C260=$X$4,"Enter smelter details", IF(ISERROR($V260),"",OFFSET('Smelter Look-up'!$F$4,$V260-4,0)))</f>
        <v>RMI</v>
      </c>
      <c r="H260" s="237">
        <f ca="1">IF(ISERROR($V260),"",OFFSET('Smelter Look-up'!$G$4,$V260-4,0))</f>
        <v>0</v>
      </c>
      <c r="I260" s="238" t="str">
        <f ca="1">IF(ISERROR($V260),"",OFFSET('Smelter Look-up'!$H$4,$V260-4,0))</f>
        <v>Shaoguan</v>
      </c>
      <c r="J260" s="238" t="str">
        <f ca="1">IF(ISERROR($V260),"",OFFSET('Smelter Look-up'!$I$4,$V260-4,0))</f>
        <v>Guangdong</v>
      </c>
      <c r="K260" s="240"/>
      <c r="L260" s="240"/>
      <c r="M260" s="240"/>
      <c r="N260" s="240"/>
      <c r="O260" s="240"/>
      <c r="P260" s="239"/>
      <c r="Q260" s="241"/>
      <c r="R260" s="236" t="str">
        <f ca="1">IF(ISERROR($V260),"",OFFSET('Smelter Look-up'!$C$4,$V260-4,0)&amp;"")</f>
        <v>Xinhai Rendan Shaoguan Tungsten Co., Ltd.</v>
      </c>
      <c r="S260" s="250" t="str">
        <f t="shared" ca="1" si="12"/>
        <v>CN</v>
      </c>
      <c r="T260" s="250" t="str">
        <f ca="1">IF(B260="","",IF(ISERROR(MATCH($J260,SorP!$B$1:$B$6230,0)),"",INDIRECT("'SorP'!$A$"&amp;MATCH($J260,SorP!$B$1:$B$6230,0))))</f>
        <v>CN-44</v>
      </c>
      <c r="U260" s="280"/>
      <c r="V260" s="281">
        <f>IF(C260="",NA(),MATCH($B260&amp;$C260,'Smelter Look-up'!$J:$J,0))</f>
        <v>573</v>
      </c>
      <c r="W260" s="282"/>
      <c r="X260" s="282">
        <f t="shared" ca="1" si="13"/>
        <v>0</v>
      </c>
      <c r="Y260" s="282"/>
      <c r="Z260" s="282"/>
      <c r="AB260" s="284" t="str">
        <f t="shared" si="14"/>
        <v>TungstenXinhai Rendan Shaoguan Tungsten Co., Ltd.</v>
      </c>
    </row>
    <row r="261" spans="1:28" s="283" customFormat="1" ht="20.25">
      <c r="A261" s="235"/>
      <c r="B261" s="236"/>
      <c r="C261" s="242"/>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25">
      <c r="A262" s="235"/>
      <c r="B262" s="236"/>
      <c r="C262" s="242"/>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25">
      <c r="A263" s="235"/>
      <c r="B263" s="236"/>
      <c r="C263" s="242"/>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25">
      <c r="A264" s="235"/>
      <c r="B264" s="236"/>
      <c r="C264" s="242"/>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25">
      <c r="A265" s="235"/>
      <c r="B265" s="236"/>
      <c r="C265" s="242"/>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25">
      <c r="A266" s="235"/>
      <c r="B266" s="236"/>
      <c r="C266" s="242"/>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25">
      <c r="A267" s="235"/>
      <c r="B267" s="236"/>
      <c r="C267" s="242"/>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25">
      <c r="A268" s="235"/>
      <c r="B268" s="236"/>
      <c r="C268" s="242"/>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25">
      <c r="A269" s="235"/>
      <c r="B269" s="236"/>
      <c r="C269" s="242"/>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25">
      <c r="A270" s="235"/>
      <c r="B270" s="236"/>
      <c r="C270" s="242"/>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25">
      <c r="A271" s="235"/>
      <c r="B271" s="236"/>
      <c r="C271" s="242"/>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25">
      <c r="A272" s="235"/>
      <c r="B272" s="236"/>
      <c r="C272" s="242"/>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25">
      <c r="A273" s="235"/>
      <c r="B273" s="236"/>
      <c r="C273" s="242"/>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25">
      <c r="A274" s="235"/>
      <c r="B274" s="236"/>
      <c r="C274" s="242"/>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25">
      <c r="A275" s="235"/>
      <c r="B275" s="236"/>
      <c r="C275" s="242"/>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25">
      <c r="A276" s="235"/>
      <c r="B276" s="236"/>
      <c r="C276" s="242"/>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25">
      <c r="A277" s="235"/>
      <c r="B277" s="236"/>
      <c r="C277" s="242"/>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25">
      <c r="A278" s="235"/>
      <c r="B278" s="236"/>
      <c r="C278" s="242"/>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25">
      <c r="A279" s="235"/>
      <c r="B279" s="236"/>
      <c r="C279" s="242"/>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25">
      <c r="A280" s="235"/>
      <c r="B280" s="236"/>
      <c r="C280" s="242"/>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25">
      <c r="A281" s="235"/>
      <c r="B281" s="236"/>
      <c r="C281" s="242"/>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25">
      <c r="A282" s="235"/>
      <c r="B282" s="236"/>
      <c r="C282" s="242"/>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25">
      <c r="A283" s="235"/>
      <c r="B283" s="236"/>
      <c r="C283" s="242"/>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25">
      <c r="A284" s="235"/>
      <c r="B284" s="236"/>
      <c r="C284" s="242"/>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25">
      <c r="A285" s="235"/>
      <c r="B285" s="236"/>
      <c r="C285" s="242"/>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25">
      <c r="A286" s="235"/>
      <c r="B286" s="236"/>
      <c r="C286" s="242"/>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25">
      <c r="A287" s="235"/>
      <c r="B287" s="236"/>
      <c r="C287" s="242"/>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25">
      <c r="A288" s="235"/>
      <c r="B288" s="236"/>
      <c r="C288" s="242"/>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25">
      <c r="A289" s="235"/>
      <c r="B289" s="236"/>
      <c r="C289" s="242"/>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25">
      <c r="A290" s="235"/>
      <c r="B290" s="236"/>
      <c r="C290" s="242"/>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25">
      <c r="A291" s="235"/>
      <c r="B291" s="236"/>
      <c r="C291" s="242"/>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25">
      <c r="A292" s="235"/>
      <c r="B292" s="236"/>
      <c r="C292" s="242"/>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25">
      <c r="A293" s="235"/>
      <c r="B293" s="236"/>
      <c r="C293" s="242"/>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25">
      <c r="A294" s="235"/>
      <c r="B294" s="236"/>
      <c r="C294" s="242"/>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25">
      <c r="A295" s="235"/>
      <c r="B295" s="236"/>
      <c r="C295" s="242"/>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25">
      <c r="A296" s="235"/>
      <c r="B296" s="236"/>
      <c r="C296" s="242"/>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25">
      <c r="A297" s="235"/>
      <c r="B297" s="236"/>
      <c r="C297" s="242"/>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25">
      <c r="A298" s="235"/>
      <c r="B298" s="236"/>
      <c r="C298" s="242"/>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25">
      <c r="A299" s="235"/>
      <c r="B299" s="236"/>
      <c r="C299" s="242"/>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25">
      <c r="A300" s="235"/>
      <c r="B300" s="236"/>
      <c r="C300" s="242"/>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25">
      <c r="A301" s="235"/>
      <c r="B301" s="236"/>
      <c r="C301" s="242"/>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25">
      <c r="A302" s="235"/>
      <c r="B302" s="236"/>
      <c r="C302" s="242"/>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25">
      <c r="A303" s="235"/>
      <c r="B303" s="236"/>
      <c r="C303" s="242"/>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25">
      <c r="A304" s="235"/>
      <c r="B304" s="236"/>
      <c r="C304" s="242"/>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25">
      <c r="A305" s="235"/>
      <c r="B305" s="236"/>
      <c r="C305" s="242"/>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25">
      <c r="A306" s="235"/>
      <c r="B306" s="236"/>
      <c r="C306" s="242"/>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25">
      <c r="A307" s="235"/>
      <c r="B307" s="236"/>
      <c r="C307" s="242"/>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25">
      <c r="A308" s="235"/>
      <c r="B308" s="236"/>
      <c r="C308" s="242"/>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25">
      <c r="A309" s="235"/>
      <c r="B309" s="236"/>
      <c r="C309" s="242"/>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25">
      <c r="A310" s="235"/>
      <c r="B310" s="236"/>
      <c r="C310" s="242"/>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25">
      <c r="A311" s="235"/>
      <c r="B311" s="236"/>
      <c r="C311" s="242"/>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25">
      <c r="A312" s="235"/>
      <c r="B312" s="236"/>
      <c r="C312" s="242"/>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25">
      <c r="A313" s="235"/>
      <c r="B313" s="236"/>
      <c r="C313" s="242"/>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25">
      <c r="A314" s="235"/>
      <c r="B314" s="236"/>
      <c r="C314" s="242"/>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25">
      <c r="A315" s="235"/>
      <c r="B315" s="236"/>
      <c r="C315" s="242"/>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20.25">
      <c r="A316" s="235"/>
      <c r="B316" s="236"/>
      <c r="C316" s="242"/>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25">
      <c r="A317" s="235"/>
      <c r="B317" s="236"/>
      <c r="C317" s="242"/>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c r="C318" s="242"/>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c r="C319" s="242"/>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c r="C320" s="242"/>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c r="C321" s="242"/>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c r="C322" s="242"/>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c r="C323" s="242"/>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c r="C324" s="242"/>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c r="C325" s="242"/>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c r="C326" s="242"/>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c r="C327" s="242"/>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c r="C328" s="242"/>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c r="C329" s="242"/>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c r="C330" s="242"/>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c r="C331" s="242"/>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c r="C332" s="242"/>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c r="C333" s="242"/>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c r="C334" s="242"/>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c r="C335" s="242"/>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c r="C336" s="242"/>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c r="C337" s="242"/>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c r="C338" s="242"/>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c r="C339" s="242"/>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c r="C340" s="242"/>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c r="C341" s="242"/>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c r="C342" s="242"/>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c r="C343" s="242"/>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c r="C344" s="242"/>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c r="C345" s="242"/>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c r="C346" s="242"/>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c r="C347" s="242"/>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c r="C348" s="242"/>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c r="C349" s="242"/>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c r="C350" s="242"/>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c r="C351" s="242"/>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c r="C352" s="242"/>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c r="C353" s="242"/>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c r="C354" s="242"/>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c r="C355" s="242"/>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c r="C356" s="242"/>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c r="C357" s="242"/>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c r="C358" s="242"/>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c r="C359" s="242"/>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c r="C360" s="242"/>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c r="C361" s="242"/>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c r="C362" s="242"/>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c r="C363" s="242"/>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c r="C364" s="242"/>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c r="C365" s="242"/>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c r="C366" s="242"/>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c r="C367" s="242"/>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c r="C368" s="242"/>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c r="C369" s="242"/>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c r="C370" s="242"/>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c r="C371" s="242"/>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c r="C372" s="242"/>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25">
      <c r="A373" s="235"/>
      <c r="B373" s="236"/>
      <c r="C373" s="242"/>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25">
      <c r="A374" s="235"/>
      <c r="B374" s="236"/>
      <c r="C374" s="242"/>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25">
      <c r="A375" s="235"/>
      <c r="B375" s="236"/>
      <c r="C375" s="242"/>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25">
      <c r="A376" s="235"/>
      <c r="B376" s="236"/>
      <c r="C376" s="242"/>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25">
      <c r="A377" s="235"/>
      <c r="B377" s="236"/>
      <c r="C377" s="242"/>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25">
      <c r="A378" s="235"/>
      <c r="B378" s="236"/>
      <c r="C378" s="242"/>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25">
      <c r="A379" s="235"/>
      <c r="B379" s="236"/>
      <c r="C379" s="242"/>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25">
      <c r="A380" s="235"/>
      <c r="B380" s="236"/>
      <c r="C380" s="242"/>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c r="C381" s="242"/>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c r="C382" s="242"/>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c r="C383" s="242"/>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c r="C384" s="242"/>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c r="C385" s="242"/>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c r="C386" s="242"/>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c r="C387" s="242"/>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c r="C388" s="242"/>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c r="C389" s="242"/>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c r="C390" s="242"/>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c r="C391" s="242"/>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c r="C392" s="242"/>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c r="C393" s="242"/>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c r="C394" s="242"/>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c r="C395" s="242"/>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c r="C396" s="242"/>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c r="C397" s="242"/>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c r="C398" s="242"/>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c r="C399" s="242"/>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c r="C400" s="242"/>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c r="C401" s="242"/>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c r="C402" s="242"/>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c r="C403" s="242"/>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c r="C404" s="242"/>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c r="C405" s="242"/>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c r="C406" s="242"/>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c r="C407" s="242"/>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c r="C408" s="242"/>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c r="C409" s="242"/>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c r="C410" s="242"/>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c r="C411" s="242"/>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c r="C412" s="242"/>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c r="C413" s="242"/>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c r="C414" s="242"/>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c r="C415" s="242"/>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c r="C416" s="242"/>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c r="C417" s="242"/>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c r="C418" s="242"/>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c r="C419" s="242"/>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c r="C420" s="242"/>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c r="C421" s="242"/>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c r="C422" s="242"/>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c r="C423" s="242"/>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c r="C424" s="242"/>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c r="C425" s="242"/>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c r="C426" s="242"/>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c r="C427" s="242"/>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c r="C428" s="242"/>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c r="C429" s="242"/>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c r="C430" s="242"/>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c r="C431" s="242"/>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c r="C432" s="242"/>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c r="C433" s="242"/>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c r="C434" s="242"/>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c r="C435" s="242"/>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c r="C436" s="242"/>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25">
      <c r="A437" s="235"/>
      <c r="B437" s="236"/>
      <c r="C437" s="242"/>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25">
      <c r="A438" s="235"/>
      <c r="B438" s="236"/>
      <c r="C438" s="242"/>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25">
      <c r="A439" s="235"/>
      <c r="B439" s="236"/>
      <c r="C439" s="242"/>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25">
      <c r="A440" s="235"/>
      <c r="B440" s="236"/>
      <c r="C440" s="242"/>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25">
      <c r="A441" s="235"/>
      <c r="B441" s="236"/>
      <c r="C441" s="242"/>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25">
      <c r="A442" s="235"/>
      <c r="B442" s="236"/>
      <c r="C442" s="242"/>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25">
      <c r="A443" s="235"/>
      <c r="B443" s="236"/>
      <c r="C443" s="242"/>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25">
      <c r="A444" s="235"/>
      <c r="B444" s="236"/>
      <c r="C444" s="242"/>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c r="C445" s="242"/>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c r="C446" s="242"/>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c r="C447" s="242"/>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c r="C448" s="242"/>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c r="C449" s="242"/>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c r="C450" s="242"/>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c r="C451" s="242"/>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c r="C452" s="242"/>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c r="C453" s="242"/>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c r="C454" s="242"/>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c r="C455" s="242"/>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c r="C456" s="242"/>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c r="C457" s="242"/>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c r="C458" s="242"/>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c r="C459" s="242"/>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c r="C460" s="242"/>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c r="C461" s="242"/>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c r="C462" s="242"/>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c r="C463" s="242"/>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c r="C464" s="242"/>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c r="C465" s="242"/>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c r="C466" s="242"/>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c r="C467" s="242"/>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c r="C468" s="242"/>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c r="C469" s="242"/>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c r="C470" s="242"/>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c r="C471" s="242"/>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c r="C472" s="242"/>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c r="C473" s="242"/>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c r="C474" s="242"/>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c r="C475" s="242"/>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c r="C476" s="242"/>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c r="C477" s="242"/>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c r="C478" s="242"/>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c r="C479" s="242"/>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c r="C480" s="242"/>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c r="C481" s="242"/>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c r="C482" s="242"/>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c r="C483" s="242"/>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c r="C484" s="242"/>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c r="C485" s="242"/>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c r="C486" s="242"/>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c r="C487" s="242"/>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c r="C488" s="242"/>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c r="C489" s="242"/>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c r="C490" s="242"/>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c r="C491" s="242"/>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c r="C492" s="242"/>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c r="C493" s="242"/>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c r="C494" s="242"/>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c r="C495" s="242"/>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c r="C496" s="242"/>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c r="C497" s="242"/>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c r="C498" s="242"/>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c r="C499" s="242"/>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c r="C500" s="242"/>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25">
      <c r="A501" s="235"/>
      <c r="B501" s="236"/>
      <c r="C501" s="242"/>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25">
      <c r="A502" s="235"/>
      <c r="B502" s="236"/>
      <c r="C502" s="242"/>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25">
      <c r="A503" s="235"/>
      <c r="B503" s="236"/>
      <c r="C503" s="242"/>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25">
      <c r="A504" s="235"/>
      <c r="B504" s="236"/>
      <c r="C504" s="242"/>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25">
      <c r="A505" s="235"/>
      <c r="B505" s="236"/>
      <c r="C505" s="242"/>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25">
      <c r="A506" s="235"/>
      <c r="B506" s="236"/>
      <c r="C506" s="242"/>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25">
      <c r="A507" s="235"/>
      <c r="B507" s="236"/>
      <c r="C507" s="242"/>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25">
      <c r="A508" s="235"/>
      <c r="B508" s="236"/>
      <c r="C508" s="242"/>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c r="C509" s="242"/>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c r="C510" s="242"/>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c r="C511" s="242"/>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c r="C512" s="242"/>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c r="C513" s="242"/>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c r="C514" s="242"/>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c r="C515" s="242"/>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c r="C516" s="242"/>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c r="C517" s="242"/>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c r="C518" s="242"/>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c r="C519" s="242"/>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c r="C520" s="242"/>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c r="C521" s="242"/>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c r="C522" s="242"/>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c r="C523" s="242"/>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c r="C524" s="242"/>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c r="C525" s="242"/>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c r="C526" s="242"/>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c r="C527" s="242"/>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c r="C528" s="242"/>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c r="C529" s="242"/>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c r="C530" s="242"/>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c r="C531" s="242"/>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c r="C532" s="242"/>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c r="C533" s="242"/>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c r="C534" s="242"/>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c r="C535" s="242"/>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c r="C536" s="242"/>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c r="C537" s="242"/>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c r="C538" s="242"/>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c r="C539" s="242"/>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c r="C540" s="242"/>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c r="C541" s="242"/>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c r="C542" s="242"/>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c r="C543" s="242"/>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c r="C544" s="242"/>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c r="C545" s="242"/>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c r="C546" s="242"/>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c r="C547" s="242"/>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c r="C548" s="242"/>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c r="C549" s="242"/>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c r="C550" s="242"/>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c r="C551" s="242"/>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c r="C552" s="242"/>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c r="C553" s="242"/>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c r="C554" s="242"/>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c r="C555" s="242"/>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c r="C556" s="242"/>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c r="C557" s="242"/>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c r="C558" s="242"/>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c r="C559" s="242"/>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c r="C560" s="242"/>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c r="C561" s="242"/>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c r="C562" s="242"/>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c r="C563" s="242"/>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c r="C564" s="242"/>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25">
      <c r="A565" s="235"/>
      <c r="B565" s="236"/>
      <c r="C565" s="242"/>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25">
      <c r="A566" s="235"/>
      <c r="B566" s="236"/>
      <c r="C566" s="242"/>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25">
      <c r="A567" s="235"/>
      <c r="B567" s="236"/>
      <c r="C567" s="242"/>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25">
      <c r="A568" s="235"/>
      <c r="B568" s="236"/>
      <c r="C568" s="242"/>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25">
      <c r="A569" s="235"/>
      <c r="B569" s="236"/>
      <c r="C569" s="242"/>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25">
      <c r="A570" s="235"/>
      <c r="B570" s="236"/>
      <c r="C570" s="242"/>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25">
      <c r="A571" s="235"/>
      <c r="B571" s="236"/>
      <c r="C571" s="242"/>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25">
      <c r="A572" s="235"/>
      <c r="B572" s="236"/>
      <c r="C572" s="242"/>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c r="C573" s="242"/>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c r="C574" s="242"/>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c r="C575" s="242"/>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c r="C576" s="242"/>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c r="C577" s="242"/>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c r="C578" s="242"/>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c r="C579" s="242"/>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c r="C580" s="242"/>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c r="C581" s="242"/>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c r="C582" s="242"/>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c r="C583" s="242"/>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c r="C584" s="242"/>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c r="C585" s="242"/>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c r="C586" s="242"/>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c r="C587" s="242"/>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c r="C588" s="242"/>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c r="C589" s="242"/>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c r="C590" s="242"/>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c r="C591" s="242"/>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c r="C592" s="242"/>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c r="C593" s="242"/>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c r="C594" s="242"/>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c r="C595" s="242"/>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c r="C596" s="242"/>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c r="C597" s="242"/>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c r="C598" s="242"/>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c r="C599" s="242"/>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c r="C600" s="242"/>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c r="C601" s="242"/>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c r="C602" s="242"/>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c r="C603" s="242"/>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c r="C604" s="242"/>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c r="C605" s="242"/>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c r="C606" s="242"/>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c r="C607" s="242"/>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c r="C608" s="242"/>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c r="C609" s="242"/>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c r="C610" s="242"/>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c r="C611" s="242"/>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c r="C612" s="242"/>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c r="C613" s="242"/>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c r="C614" s="242"/>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c r="C615" s="242"/>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c r="C616" s="242"/>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c r="C617" s="242"/>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c r="C618" s="242"/>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c r="C619" s="242"/>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c r="C620" s="242"/>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c r="C621" s="242"/>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c r="C622" s="242"/>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c r="C623" s="242"/>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c r="C624" s="242"/>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c r="C625" s="242"/>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c r="C626" s="242"/>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c r="C627" s="242"/>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c r="C628" s="242"/>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25">
      <c r="A629" s="235"/>
      <c r="B629" s="236"/>
      <c r="C629" s="242"/>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25">
      <c r="A630" s="235"/>
      <c r="B630" s="236"/>
      <c r="C630" s="242"/>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25">
      <c r="A631" s="235"/>
      <c r="B631" s="236"/>
      <c r="C631" s="242"/>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25">
      <c r="A632" s="235"/>
      <c r="B632" s="236"/>
      <c r="C632" s="242"/>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25">
      <c r="A633" s="235"/>
      <c r="B633" s="236"/>
      <c r="C633" s="242"/>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25">
      <c r="A634" s="235"/>
      <c r="B634" s="236"/>
      <c r="C634" s="242"/>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25">
      <c r="A635" s="235"/>
      <c r="B635" s="236"/>
      <c r="C635" s="242"/>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25">
      <c r="A636" s="235"/>
      <c r="B636" s="236"/>
      <c r="C636" s="242"/>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c r="C637" s="242"/>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c r="C638" s="242"/>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c r="C639" s="242"/>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c r="C640" s="242"/>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c r="C641" s="242"/>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c r="C642" s="242"/>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c r="C643" s="242"/>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c r="C644" s="242"/>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c r="C645" s="242"/>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c r="C646" s="242"/>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c r="C647" s="242"/>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c r="C648" s="242"/>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c r="C649" s="242"/>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c r="C650" s="242"/>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c r="C651" s="242"/>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c r="C652" s="242"/>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c r="C653" s="242"/>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c r="C654" s="242"/>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c r="C655" s="242"/>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c r="C656" s="242"/>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c r="C657" s="242"/>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c r="C658" s="242"/>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c r="C659" s="242"/>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c r="C660" s="242"/>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c r="C661" s="242"/>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c r="C662" s="242"/>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c r="C663" s="242"/>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c r="C664" s="242"/>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c r="C665" s="242"/>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c r="C666" s="242"/>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c r="C667" s="242"/>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c r="C668" s="242"/>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c r="C669" s="242"/>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c r="C670" s="242"/>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c r="C671" s="242"/>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c r="C672" s="242"/>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c r="C673" s="242"/>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c r="C674" s="242"/>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c r="C675" s="242"/>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c r="C676" s="242"/>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c r="C677" s="242"/>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c r="C678" s="242"/>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c r="C679" s="242"/>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c r="C680" s="242"/>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c r="C681" s="242"/>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c r="C682" s="242"/>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c r="C683" s="242"/>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c r="C684" s="242"/>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c r="C685" s="242"/>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c r="C686" s="242"/>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c r="C687" s="242"/>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c r="C688" s="242"/>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c r="C689" s="242"/>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c r="C690" s="242"/>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c r="C691" s="242"/>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c r="C692" s="242"/>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25">
      <c r="A693" s="235"/>
      <c r="B693" s="236"/>
      <c r="C693" s="242"/>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25">
      <c r="A694" s="235"/>
      <c r="B694" s="236"/>
      <c r="C694" s="242"/>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25">
      <c r="A695" s="235"/>
      <c r="B695" s="236"/>
      <c r="C695" s="242"/>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25">
      <c r="A696" s="235"/>
      <c r="B696" s="236"/>
      <c r="C696" s="242"/>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25">
      <c r="A697" s="235"/>
      <c r="B697" s="236"/>
      <c r="C697" s="242"/>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25">
      <c r="A698" s="235"/>
      <c r="B698" s="236"/>
      <c r="C698" s="242"/>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25">
      <c r="A699" s="235"/>
      <c r="B699" s="236"/>
      <c r="C699" s="242"/>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25">
      <c r="A700" s="235"/>
      <c r="B700" s="236"/>
      <c r="C700" s="242"/>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c r="C701" s="242"/>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c r="C702" s="242"/>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c r="C703" s="242"/>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c r="C704" s="242"/>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c r="C705" s="242"/>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c r="C706" s="242"/>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c r="C707" s="242"/>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c r="C708" s="242"/>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c r="C709" s="242"/>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c r="C710" s="242"/>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c r="C711" s="242"/>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c r="C712" s="242"/>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c r="C713" s="242"/>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c r="C714" s="242"/>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c r="C715" s="242"/>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c r="C716" s="242"/>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c r="C717" s="242"/>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c r="C718" s="242"/>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c r="C719" s="242"/>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c r="C720" s="242"/>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c r="C721" s="242"/>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c r="C722" s="242"/>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c r="C723" s="242"/>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c r="C724" s="242"/>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c r="C725" s="242"/>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c r="C726" s="242"/>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c r="C727" s="242"/>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c r="C728" s="242"/>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c r="C729" s="242"/>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c r="C730" s="242"/>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c r="C731" s="242"/>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c r="C732" s="242"/>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c r="C733" s="242"/>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c r="C734" s="242"/>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c r="C735" s="242"/>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c r="C736" s="242"/>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c r="C737" s="242"/>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c r="C738" s="242"/>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c r="C739" s="242"/>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c r="C740" s="242"/>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c r="C741" s="242"/>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c r="C742" s="242"/>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c r="C743" s="242"/>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c r="C744" s="242"/>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c r="C745" s="242"/>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c r="C746" s="242"/>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c r="C747" s="242"/>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c r="C748" s="242"/>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c r="C749" s="242"/>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c r="C750" s="242"/>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c r="C751" s="242"/>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c r="C752" s="242"/>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c r="C753" s="242"/>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c r="C754" s="242"/>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c r="C755" s="242"/>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c r="C756" s="242"/>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25">
      <c r="A757" s="235"/>
      <c r="B757" s="236"/>
      <c r="C757" s="242"/>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25">
      <c r="A758" s="235"/>
      <c r="B758" s="236"/>
      <c r="C758" s="242"/>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25">
      <c r="A759" s="235"/>
      <c r="B759" s="236"/>
      <c r="C759" s="242"/>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25">
      <c r="A760" s="235"/>
      <c r="B760" s="236"/>
      <c r="C760" s="242"/>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25">
      <c r="A761" s="235"/>
      <c r="B761" s="236"/>
      <c r="C761" s="242"/>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25">
      <c r="A762" s="235"/>
      <c r="B762" s="236"/>
      <c r="C762" s="242"/>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25">
      <c r="A763" s="235"/>
      <c r="B763" s="236"/>
      <c r="C763" s="242"/>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25">
      <c r="A764" s="235"/>
      <c r="B764" s="236"/>
      <c r="C764" s="242"/>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c r="C765" s="242"/>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c r="C766" s="242"/>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c r="C767" s="242"/>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c r="C768" s="242"/>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c r="C769" s="242"/>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c r="C770" s="242"/>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c r="C771" s="242"/>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c r="C772" s="242"/>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c r="C773" s="242"/>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c r="C774" s="242"/>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c r="C775" s="242"/>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c r="C776" s="242"/>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c r="C777" s="242"/>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c r="C778" s="242"/>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c r="C779" s="242"/>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c r="C780" s="242"/>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c r="C781" s="242"/>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c r="C782" s="242"/>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c r="C783" s="242"/>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c r="C784" s="242"/>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c r="C785" s="242"/>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c r="C786" s="242"/>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c r="C787" s="242"/>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c r="C788" s="242"/>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c r="C789" s="242"/>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c r="C790" s="242"/>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c r="C791" s="242"/>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c r="C792" s="242"/>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c r="C793" s="242"/>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c r="C794" s="242"/>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c r="C795" s="242"/>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c r="C796" s="242"/>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c r="C797" s="242"/>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c r="C798" s="242"/>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c r="C799" s="242"/>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c r="C800" s="242"/>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c r="C801" s="242"/>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c r="C802" s="242"/>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c r="C803" s="242"/>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c r="C804" s="242"/>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c r="C805" s="242"/>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c r="C806" s="242"/>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c r="C807" s="242"/>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c r="C808" s="242"/>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c r="C809" s="242"/>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c r="C810" s="242"/>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c r="C811" s="242"/>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c r="C812" s="242"/>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c r="C813" s="242"/>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c r="C814" s="242"/>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c r="C815" s="242"/>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c r="C816" s="242"/>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c r="C817" s="242"/>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c r="C818" s="242"/>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c r="C819" s="242"/>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c r="C820" s="242"/>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25">
      <c r="A821" s="235"/>
      <c r="B821" s="236"/>
      <c r="C821" s="242"/>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25">
      <c r="A822" s="235"/>
      <c r="B822" s="236"/>
      <c r="C822" s="242"/>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25">
      <c r="A823" s="235"/>
      <c r="B823" s="236"/>
      <c r="C823" s="242"/>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25">
      <c r="A824" s="235"/>
      <c r="B824" s="236"/>
      <c r="C824" s="242"/>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25">
      <c r="A825" s="235"/>
      <c r="B825" s="236"/>
      <c r="C825" s="242"/>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25">
      <c r="A826" s="235"/>
      <c r="B826" s="236"/>
      <c r="C826" s="242"/>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25">
      <c r="A827" s="235"/>
      <c r="B827" s="236"/>
      <c r="C827" s="242"/>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25">
      <c r="A828" s="235"/>
      <c r="B828" s="236"/>
      <c r="C828" s="242"/>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c r="C829" s="242"/>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c r="C830" s="242"/>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c r="C831" s="242"/>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c r="C832" s="242"/>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c r="C833" s="242"/>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c r="C834" s="242"/>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c r="C835" s="242"/>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c r="C836" s="242"/>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c r="C837" s="242"/>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c r="C838" s="242"/>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c r="C839" s="242"/>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c r="C840" s="242"/>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c r="C841" s="242"/>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c r="C842" s="242"/>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c r="C843" s="242"/>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c r="C844" s="242"/>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c r="C845" s="242"/>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c r="C846" s="242"/>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c r="C847" s="242"/>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c r="C848" s="242"/>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c r="C849" s="242"/>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c r="C850" s="242"/>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c r="C851" s="242"/>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c r="C852" s="242"/>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c r="C853" s="242"/>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c r="C854" s="242"/>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c r="C855" s="242"/>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c r="C856" s="242"/>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c r="C857" s="242"/>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c r="C858" s="242"/>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c r="C859" s="242"/>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c r="C860" s="242"/>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c r="C861" s="242"/>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c r="C862" s="242"/>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c r="C863" s="242"/>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c r="C864" s="242"/>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c r="C865" s="242"/>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c r="C866" s="242"/>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c r="C867" s="242"/>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c r="C868" s="242"/>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c r="C869" s="242"/>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c r="C870" s="242"/>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c r="C871" s="242"/>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c r="C872" s="242"/>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c r="C873" s="242"/>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c r="C874" s="242"/>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c r="C875" s="242"/>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c r="C876" s="242"/>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c r="C877" s="242"/>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c r="C878" s="242"/>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c r="C879" s="242"/>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c r="C880" s="242"/>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c r="C881" s="242"/>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c r="C882" s="242"/>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c r="C883" s="242"/>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c r="C884" s="242"/>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25">
      <c r="A885" s="235"/>
      <c r="B885" s="236"/>
      <c r="C885" s="242"/>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25">
      <c r="A886" s="235"/>
      <c r="B886" s="236"/>
      <c r="C886" s="242"/>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25">
      <c r="A887" s="235"/>
      <c r="B887" s="236"/>
      <c r="C887" s="242"/>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25">
      <c r="A888" s="235"/>
      <c r="B888" s="236"/>
      <c r="C888" s="242"/>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25">
      <c r="A889" s="235"/>
      <c r="B889" s="236"/>
      <c r="C889" s="242"/>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25">
      <c r="A890" s="235"/>
      <c r="B890" s="236"/>
      <c r="C890" s="242"/>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25">
      <c r="A891" s="235"/>
      <c r="B891" s="236"/>
      <c r="C891" s="242"/>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25">
      <c r="A892" s="235"/>
      <c r="B892" s="236"/>
      <c r="C892" s="242"/>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c r="C893" s="242"/>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c r="C894" s="242"/>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c r="C895" s="242"/>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c r="C896" s="242"/>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c r="C897" s="242"/>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c r="C898" s="242"/>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c r="C899" s="242"/>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c r="C900" s="242"/>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c r="C901" s="242"/>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c r="C902" s="242"/>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c r="C903" s="242"/>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c r="C904" s="242"/>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c r="C905" s="242"/>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c r="C906" s="242"/>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c r="C907" s="242"/>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c r="C908" s="242"/>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c r="C909" s="242"/>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c r="C910" s="242"/>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c r="C911" s="242"/>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c r="C912" s="242"/>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c r="C913" s="242"/>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c r="C914" s="242"/>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c r="C915" s="242"/>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c r="C916" s="242"/>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c r="C917" s="242"/>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c r="C918" s="242"/>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c r="C919" s="242"/>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c r="C920" s="242"/>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c r="C921" s="242"/>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c r="C922" s="242"/>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c r="C923" s="242"/>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c r="C924" s="242"/>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c r="C925" s="242"/>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c r="C926" s="242"/>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c r="C927" s="242"/>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c r="C928" s="242"/>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c r="C929" s="242"/>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c r="C930" s="242"/>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c r="C931" s="242"/>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c r="C932" s="242"/>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c r="C933" s="242"/>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c r="C934" s="242"/>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c r="C935" s="242"/>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c r="C936" s="242"/>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c r="C937" s="242"/>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c r="C938" s="242"/>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c r="C939" s="242"/>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c r="C940" s="242"/>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c r="C941" s="242"/>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c r="C942" s="242"/>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c r="C943" s="242"/>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c r="C944" s="242"/>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c r="C945" s="242"/>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c r="C946" s="242"/>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c r="C947" s="242"/>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c r="C948" s="242"/>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25">
      <c r="A949" s="235"/>
      <c r="B949" s="236"/>
      <c r="C949" s="242"/>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25">
      <c r="A950" s="235"/>
      <c r="B950" s="236"/>
      <c r="C950" s="242"/>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25">
      <c r="A951" s="235"/>
      <c r="B951" s="236"/>
      <c r="C951" s="242"/>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25">
      <c r="A952" s="235"/>
      <c r="B952" s="236"/>
      <c r="C952" s="242"/>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25">
      <c r="A953" s="235"/>
      <c r="B953" s="236"/>
      <c r="C953" s="242"/>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25">
      <c r="A954" s="235"/>
      <c r="B954" s="236"/>
      <c r="C954" s="242"/>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25">
      <c r="A955" s="235"/>
      <c r="B955" s="236"/>
      <c r="C955" s="242"/>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25">
      <c r="A956" s="235"/>
      <c r="B956" s="236"/>
      <c r="C956" s="242"/>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c r="C957" s="242"/>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c r="C958" s="242"/>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c r="C959" s="242"/>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c r="C960" s="242"/>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c r="C961" s="242"/>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c r="C962" s="242"/>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c r="C963" s="242"/>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c r="C964" s="242"/>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c r="C965" s="242"/>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c r="C966" s="242"/>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c r="C967" s="242"/>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c r="C968" s="242"/>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c r="C969" s="242"/>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c r="C970" s="242"/>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c r="C971" s="242"/>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c r="C972" s="242"/>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c r="C973" s="242"/>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c r="C974" s="242"/>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c r="C975" s="242"/>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c r="C976" s="242"/>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c r="C977" s="242"/>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c r="C978" s="242"/>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c r="C979" s="242"/>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c r="C980" s="242"/>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c r="C981" s="242"/>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c r="C982" s="242"/>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c r="C983" s="242"/>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c r="C984" s="242"/>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c r="C985" s="242"/>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c r="C986" s="242"/>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c r="C987" s="242"/>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c r="C988" s="242"/>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c r="C989" s="242"/>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c r="C990" s="242"/>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c r="C991" s="242"/>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c r="C992" s="242"/>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c r="C993" s="242"/>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c r="C994" s="242"/>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c r="C995" s="242"/>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c r="C996" s="242"/>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c r="C997" s="242"/>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c r="C998" s="242"/>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c r="C999" s="242"/>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c r="C1000" s="242"/>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c r="C1001" s="242"/>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c r="C1002" s="242"/>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c r="C1003" s="242"/>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c r="C1004" s="242"/>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c r="C1005" s="242"/>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c r="C1006" s="242"/>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c r="C1007" s="242"/>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c r="C1008" s="242"/>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c r="C1009" s="242"/>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c r="C1010" s="242"/>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c r="C1011" s="242"/>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c r="C1012" s="242"/>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25">
      <c r="A1013" s="235"/>
      <c r="B1013" s="236"/>
      <c r="C1013" s="242"/>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25">
      <c r="A1014" s="235"/>
      <c r="B1014" s="236"/>
      <c r="C1014" s="242"/>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25">
      <c r="A1015" s="235"/>
      <c r="B1015" s="236"/>
      <c r="C1015" s="242"/>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25">
      <c r="A1016" s="235"/>
      <c r="B1016" s="236"/>
      <c r="C1016" s="242"/>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25">
      <c r="A1017" s="235"/>
      <c r="B1017" s="236"/>
      <c r="C1017" s="242"/>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25">
      <c r="A1018" s="235"/>
      <c r="B1018" s="236"/>
      <c r="C1018" s="242"/>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25">
      <c r="A1019" s="235"/>
      <c r="B1019" s="236"/>
      <c r="C1019" s="242"/>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25">
      <c r="A1020" s="235"/>
      <c r="B1020" s="236"/>
      <c r="C1020" s="242"/>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c r="C1021" s="242"/>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c r="C1022" s="242"/>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c r="C1023" s="242"/>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c r="C1024" s="242"/>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c r="C1025" s="242"/>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c r="C1026" s="242"/>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c r="C1027" s="242"/>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c r="C1028" s="242"/>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c r="C1029" s="242"/>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c r="C1030" s="242"/>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c r="C1031" s="242"/>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c r="C1032" s="242"/>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c r="C1033" s="242"/>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c r="C1034" s="242"/>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c r="C1035" s="242"/>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c r="C1036" s="242"/>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c r="C1037" s="242"/>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c r="C1038" s="242"/>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c r="C1039" s="242"/>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c r="C1040" s="242"/>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c r="C1041" s="242"/>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c r="C1042" s="242"/>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c r="C1043" s="242"/>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c r="C1044" s="242"/>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c r="C1045" s="242"/>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c r="C1046" s="242"/>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c r="C1047" s="242"/>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c r="C1048" s="242"/>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c r="C1049" s="242"/>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c r="C1050" s="242"/>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c r="C1051" s="242"/>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c r="C1052" s="242"/>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c r="C1053" s="242"/>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c r="C1054" s="242"/>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c r="C1055" s="242"/>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c r="C1056" s="242"/>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c r="C1057" s="242"/>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c r="C1058" s="242"/>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c r="C1059" s="242"/>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c r="C1060" s="242"/>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c r="C1061" s="242"/>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c r="C1062" s="242"/>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c r="C1063" s="242"/>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c r="C1064" s="242"/>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c r="C1065" s="242"/>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c r="C1066" s="242"/>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c r="C1067" s="242"/>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c r="C1068" s="242"/>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c r="C1069" s="242"/>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c r="C1070" s="242"/>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c r="C1071" s="242"/>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c r="C1072" s="242"/>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c r="C1073" s="242"/>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c r="C1074" s="242"/>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c r="C1075" s="242"/>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c r="C1076" s="242"/>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25">
      <c r="A1077" s="235"/>
      <c r="B1077" s="236"/>
      <c r="C1077" s="242"/>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25">
      <c r="A1078" s="235"/>
      <c r="B1078" s="236"/>
      <c r="C1078" s="242"/>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25">
      <c r="A1079" s="235"/>
      <c r="B1079" s="236"/>
      <c r="C1079" s="242"/>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25">
      <c r="A1080" s="235"/>
      <c r="B1080" s="236"/>
      <c r="C1080" s="242"/>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25">
      <c r="A1081" s="235"/>
      <c r="B1081" s="236"/>
      <c r="C1081" s="242"/>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25">
      <c r="A1082" s="235"/>
      <c r="B1082" s="236"/>
      <c r="C1082" s="242"/>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25">
      <c r="A1083" s="235"/>
      <c r="B1083" s="236"/>
      <c r="C1083" s="242"/>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25">
      <c r="A1084" s="235"/>
      <c r="B1084" s="236"/>
      <c r="C1084" s="242"/>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c r="C1085" s="242"/>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c r="C1086" s="242"/>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c r="C1087" s="242"/>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c r="C1088" s="242"/>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c r="C1089" s="242"/>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c r="C1090" s="242"/>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c r="C1091" s="242"/>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c r="C1092" s="242"/>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c r="C1093" s="242"/>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c r="C1094" s="242"/>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c r="C1095" s="242"/>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c r="C1096" s="242"/>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c r="C1097" s="242"/>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c r="C1098" s="242"/>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c r="C1099" s="242"/>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c r="C1100" s="242"/>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c r="C1101" s="242"/>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c r="C1102" s="242"/>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c r="C1103" s="242"/>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c r="C1104" s="242"/>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c r="C1105" s="242"/>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c r="C1106" s="242"/>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c r="C1107" s="242"/>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c r="C1108" s="242"/>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c r="C1109" s="242"/>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c r="C1110" s="242"/>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c r="C1111" s="242"/>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c r="C1112" s="242"/>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c r="C1113" s="242"/>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c r="C1114" s="242"/>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c r="C1115" s="242"/>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c r="C1116" s="242"/>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c r="C1117" s="242"/>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c r="C1118" s="242"/>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c r="C1119" s="242"/>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c r="C1120" s="242"/>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c r="C1121" s="242"/>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c r="C1122" s="242"/>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c r="C1123" s="242"/>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c r="C1124" s="242"/>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c r="C1125" s="242"/>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c r="C1126" s="242"/>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c r="C1127" s="242"/>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c r="C1128" s="242"/>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c r="C1129" s="242"/>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c r="C1130" s="242"/>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c r="C1131" s="242"/>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c r="C1132" s="242"/>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c r="C1133" s="242"/>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c r="C1134" s="242"/>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c r="C1135" s="242"/>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c r="C1136" s="242"/>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c r="C1137" s="242"/>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c r="C1138" s="242"/>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c r="C1139" s="242"/>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c r="C1140" s="242"/>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25">
      <c r="A1141" s="235"/>
      <c r="B1141" s="236"/>
      <c r="C1141" s="242"/>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25">
      <c r="A1142" s="235"/>
      <c r="B1142" s="236"/>
      <c r="C1142" s="242"/>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25">
      <c r="A1143" s="235"/>
      <c r="B1143" s="236"/>
      <c r="C1143" s="242"/>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25">
      <c r="A1144" s="235"/>
      <c r="B1144" s="236"/>
      <c r="C1144" s="242"/>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25">
      <c r="A1145" s="235"/>
      <c r="B1145" s="236"/>
      <c r="C1145" s="242"/>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25">
      <c r="A1146" s="235"/>
      <c r="B1146" s="236"/>
      <c r="C1146" s="242"/>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25">
      <c r="A1147" s="235"/>
      <c r="B1147" s="236"/>
      <c r="C1147" s="242"/>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25">
      <c r="A1148" s="235"/>
      <c r="B1148" s="236"/>
      <c r="C1148" s="242"/>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c r="C1149" s="242"/>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c r="C1150" s="242"/>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c r="C1151" s="242"/>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c r="C1152" s="242"/>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c r="C1153" s="242"/>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c r="C1154" s="242"/>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c r="C1155" s="242"/>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c r="C1156" s="242"/>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c r="C1157" s="242"/>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c r="C1158" s="242"/>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c r="C1159" s="242"/>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c r="C1160" s="242"/>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c r="C1161" s="242"/>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c r="C1162" s="242"/>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c r="C1163" s="242"/>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c r="C1164" s="242"/>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c r="C1165" s="242"/>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c r="C1166" s="242"/>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c r="C1167" s="242"/>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c r="C1168" s="242"/>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c r="C1169" s="242"/>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c r="C1170" s="242"/>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c r="C1171" s="242"/>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c r="C1172" s="242"/>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c r="C1173" s="242"/>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c r="C1174" s="242"/>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c r="C1175" s="242"/>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c r="C1176" s="242"/>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c r="C1177" s="242"/>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c r="C1178" s="242"/>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c r="C1179" s="242"/>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c r="C1180" s="242"/>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c r="C1181" s="242"/>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c r="C1182" s="242"/>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c r="C1183" s="242"/>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c r="C1184" s="242"/>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c r="C1185" s="242"/>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c r="C1186" s="242"/>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c r="C1187" s="242"/>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c r="C1188" s="242"/>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c r="C1189" s="242"/>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c r="C1190" s="242"/>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c r="C1191" s="242"/>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c r="C1192" s="242"/>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c r="C1193" s="242"/>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c r="C1194" s="242"/>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c r="C1195" s="242"/>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c r="C1196" s="242"/>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c r="C1197" s="242"/>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c r="C1198" s="242"/>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c r="C1199" s="242"/>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c r="C1200" s="242"/>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c r="C1201" s="242"/>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c r="C1202" s="242"/>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c r="C1203" s="242"/>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c r="C1204" s="242"/>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25">
      <c r="A1205" s="235"/>
      <c r="B1205" s="236"/>
      <c r="C1205" s="242"/>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25">
      <c r="A1206" s="235"/>
      <c r="B1206" s="236"/>
      <c r="C1206" s="242"/>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25">
      <c r="A1207" s="235"/>
      <c r="B1207" s="236"/>
      <c r="C1207" s="242"/>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25">
      <c r="A1208" s="235"/>
      <c r="B1208" s="236"/>
      <c r="C1208" s="242"/>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25">
      <c r="A1209" s="235"/>
      <c r="B1209" s="236"/>
      <c r="C1209" s="242"/>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25">
      <c r="A1210" s="235"/>
      <c r="B1210" s="236"/>
      <c r="C1210" s="242"/>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25">
      <c r="A1211" s="235"/>
      <c r="B1211" s="236"/>
      <c r="C1211" s="242"/>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25">
      <c r="A1212" s="235"/>
      <c r="B1212" s="236"/>
      <c r="C1212" s="242"/>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c r="C1213" s="242"/>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c r="C1214" s="242"/>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c r="C1215" s="242"/>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c r="C1216" s="242"/>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c r="C1217" s="242"/>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c r="C1218" s="242"/>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c r="C1219" s="242"/>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c r="C1220" s="242"/>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c r="C1221" s="242"/>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c r="C1222" s="242"/>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c r="C1223" s="242"/>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c r="C1224" s="242"/>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c r="C1225" s="242"/>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c r="C1226" s="242"/>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c r="C1227" s="242"/>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c r="C1228" s="242"/>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c r="C1229" s="242"/>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c r="C1230" s="242"/>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c r="C1231" s="242"/>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c r="C1232" s="242"/>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c r="C1233" s="242"/>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c r="C1234" s="242"/>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c r="C1235" s="242"/>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c r="C1236" s="242"/>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c r="C1237" s="242"/>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c r="C1238" s="242"/>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c r="C1239" s="242"/>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c r="C1240" s="242"/>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c r="C1241" s="242"/>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c r="C1242" s="242"/>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c r="C1243" s="242"/>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c r="C1244" s="242"/>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c r="C1245" s="242"/>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c r="C1246" s="242"/>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c r="C1247" s="242"/>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c r="C1248" s="242"/>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c r="C1249" s="242"/>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c r="C1250" s="242"/>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c r="C1251" s="242"/>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c r="C1252" s="242"/>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c r="C1253" s="242"/>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c r="C1254" s="242"/>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c r="C1255" s="242"/>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c r="C1256" s="242"/>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c r="C1257" s="242"/>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c r="C1258" s="242"/>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c r="C1259" s="242"/>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c r="C1260" s="242"/>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c r="C1261" s="242"/>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c r="C1262" s="242"/>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c r="C1263" s="242"/>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c r="C1264" s="242"/>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c r="C1265" s="242"/>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c r="C1266" s="242"/>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c r="C1267" s="242"/>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c r="C1268" s="242"/>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25">
      <c r="A1269" s="235"/>
      <c r="B1269" s="236"/>
      <c r="C1269" s="242"/>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25">
      <c r="A1270" s="235"/>
      <c r="B1270" s="236"/>
      <c r="C1270" s="242"/>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25">
      <c r="A1271" s="235"/>
      <c r="B1271" s="236"/>
      <c r="C1271" s="242"/>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25">
      <c r="A1272" s="235"/>
      <c r="B1272" s="236"/>
      <c r="C1272" s="242"/>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25">
      <c r="A1273" s="235"/>
      <c r="B1273" s="236"/>
      <c r="C1273" s="242"/>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25">
      <c r="A1274" s="235"/>
      <c r="B1274" s="236"/>
      <c r="C1274" s="242"/>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25">
      <c r="A1275" s="235"/>
      <c r="B1275" s="236"/>
      <c r="C1275" s="242"/>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25">
      <c r="A1276" s="235"/>
      <c r="B1276" s="236"/>
      <c r="C1276" s="242"/>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c r="C1277" s="242"/>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c r="C1278" s="242"/>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c r="C1279" s="242"/>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c r="C1280" s="242"/>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c r="C1281" s="242"/>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c r="C1282" s="242"/>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c r="C1283" s="242"/>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c r="C1284" s="242"/>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c r="C1285" s="242"/>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c r="C1286" s="242"/>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c r="C1287" s="242"/>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c r="C1288" s="242"/>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c r="C1289" s="242"/>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c r="C1290" s="242"/>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c r="C1291" s="242"/>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c r="C1292" s="242"/>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c r="C1293" s="242"/>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c r="C1294" s="242"/>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c r="C1295" s="242"/>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c r="C1296" s="242"/>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c r="C1297" s="242"/>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c r="C1298" s="242"/>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c r="C1299" s="242"/>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c r="C1300" s="242"/>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c r="C1301" s="242"/>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c r="C1302" s="242"/>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c r="C1303" s="242"/>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c r="C1304" s="242"/>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c r="C1305" s="242"/>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c r="C1306" s="242"/>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c r="C1307" s="242"/>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c r="C1308" s="242"/>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c r="C1309" s="242"/>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c r="C1310" s="242"/>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c r="C1311" s="242"/>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c r="C1312" s="242"/>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c r="C1313" s="242"/>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c r="C1314" s="242"/>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c r="C1315" s="242"/>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c r="C1316" s="242"/>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c r="C1317" s="242"/>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c r="C1318" s="242"/>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c r="C1319" s="242"/>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c r="C1320" s="242"/>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c r="C1321" s="242"/>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c r="C1322" s="242"/>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c r="C1323" s="242"/>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c r="C1324" s="242"/>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c r="C1325" s="242"/>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c r="C1326" s="242"/>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c r="C1327" s="242"/>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c r="C1328" s="242"/>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c r="C1329" s="242"/>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c r="C1330" s="242"/>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c r="C1331" s="242"/>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c r="C1332" s="242"/>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25">
      <c r="A1333" s="235"/>
      <c r="B1333" s="236"/>
      <c r="C1333" s="242"/>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25">
      <c r="A1334" s="235"/>
      <c r="B1334" s="236"/>
      <c r="C1334" s="242"/>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25">
      <c r="A1335" s="235"/>
      <c r="B1335" s="236"/>
      <c r="C1335" s="242"/>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25">
      <c r="A1336" s="235"/>
      <c r="B1336" s="236"/>
      <c r="C1336" s="242"/>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25">
      <c r="A1337" s="235"/>
      <c r="B1337" s="236"/>
      <c r="C1337" s="242"/>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25">
      <c r="A1338" s="235"/>
      <c r="B1338" s="236"/>
      <c r="C1338" s="242"/>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25">
      <c r="A1339" s="235"/>
      <c r="B1339" s="236"/>
      <c r="C1339" s="242"/>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25">
      <c r="A1340" s="235"/>
      <c r="B1340" s="236"/>
      <c r="C1340" s="242"/>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c r="C1341" s="242"/>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c r="C1342" s="242"/>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c r="C1343" s="242"/>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c r="C1344" s="242"/>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c r="C1345" s="242"/>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c r="C1346" s="242"/>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c r="C1347" s="242"/>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c r="C1348" s="242"/>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c r="C1349" s="242"/>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c r="C1350" s="242"/>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c r="C1351" s="242"/>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c r="C1352" s="242"/>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c r="C1353" s="242"/>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c r="C1354" s="242"/>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c r="C1355" s="242"/>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c r="C1356" s="242"/>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c r="C1357" s="242"/>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c r="C1358" s="242"/>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c r="C1359" s="242"/>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c r="C1360" s="242"/>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c r="C1361" s="242"/>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c r="C1362" s="242"/>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c r="C1363" s="242"/>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c r="C1364" s="242"/>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c r="C1365" s="242"/>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c r="C1366" s="242"/>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c r="C1367" s="242"/>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c r="C1368" s="242"/>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c r="C1369" s="242"/>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c r="C1370" s="242"/>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c r="C1371" s="242"/>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c r="C1372" s="242"/>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c r="C1373" s="242"/>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c r="C1374" s="242"/>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c r="C1375" s="242"/>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c r="C1376" s="242"/>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c r="C1377" s="242"/>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c r="C1378" s="242"/>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c r="C1379" s="242"/>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c r="C1380" s="242"/>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c r="C1381" s="242"/>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c r="C1382" s="242"/>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c r="C1383" s="242"/>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c r="C1384" s="242"/>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c r="C1385" s="242"/>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c r="C1386" s="242"/>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c r="C1387" s="242"/>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c r="C1388" s="242"/>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c r="C1389" s="242"/>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c r="C1390" s="242"/>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c r="C1391" s="242"/>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c r="C1392" s="242"/>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c r="C1393" s="242"/>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c r="C1394" s="242"/>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c r="C1395" s="242"/>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c r="C1396" s="242"/>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25">
      <c r="A1397" s="235"/>
      <c r="B1397" s="236"/>
      <c r="C1397" s="242"/>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25">
      <c r="A1398" s="235"/>
      <c r="B1398" s="236"/>
      <c r="C1398" s="242"/>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25">
      <c r="A1399" s="235"/>
      <c r="B1399" s="236"/>
      <c r="C1399" s="242"/>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25">
      <c r="A1400" s="235"/>
      <c r="B1400" s="236"/>
      <c r="C1400" s="242"/>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25">
      <c r="A1401" s="235"/>
      <c r="B1401" s="236"/>
      <c r="C1401" s="242"/>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25">
      <c r="A1402" s="235"/>
      <c r="B1402" s="236"/>
      <c r="C1402" s="242"/>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25">
      <c r="A1403" s="235"/>
      <c r="B1403" s="236"/>
      <c r="C1403" s="242"/>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25">
      <c r="A1404" s="235"/>
      <c r="B1404" s="236"/>
      <c r="C1404" s="242"/>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c r="C1405" s="242"/>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c r="C1406" s="242"/>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c r="C1407" s="242"/>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c r="C1408" s="242"/>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c r="C1409" s="242"/>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c r="C1410" s="242"/>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c r="C1411" s="242"/>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c r="C1412" s="242"/>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c r="C1413" s="242"/>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c r="C1414" s="242"/>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c r="C1415" s="242"/>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c r="C1416" s="242"/>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c r="C1417" s="242"/>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c r="C1418" s="242"/>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c r="C1419" s="242"/>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c r="C1420" s="242"/>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c r="C1421" s="242"/>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c r="C1422" s="242"/>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c r="C1423" s="242"/>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c r="C1424" s="242"/>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c r="C1425" s="242"/>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c r="C1426" s="242"/>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c r="C1427" s="242"/>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c r="C1428" s="242"/>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c r="C1429" s="242"/>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c r="C1430" s="242"/>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c r="C1431" s="242"/>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c r="C1432" s="242"/>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c r="C1433" s="242"/>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c r="C1434" s="242"/>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c r="C1435" s="242"/>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c r="C1436" s="242"/>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c r="C1437" s="242"/>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c r="C1438" s="242"/>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c r="C1439" s="242"/>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c r="C1440" s="242"/>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c r="C1441" s="242"/>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c r="C1442" s="242"/>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c r="C1443" s="242"/>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c r="C1444" s="242"/>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c r="C1445" s="242"/>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c r="C1446" s="242"/>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c r="C1447" s="242"/>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c r="C1448" s="242"/>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c r="C1449" s="242"/>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c r="C1450" s="242"/>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c r="C1451" s="242"/>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c r="C1452" s="242"/>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c r="C1453" s="242"/>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c r="C1454" s="242"/>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c r="C1455" s="242"/>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c r="C1456" s="242"/>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c r="C1457" s="242"/>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c r="C1458" s="242"/>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c r="C1459" s="242"/>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c r="C1460" s="242"/>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25">
      <c r="A1461" s="235"/>
      <c r="B1461" s="236"/>
      <c r="C1461" s="242"/>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25">
      <c r="A1462" s="235"/>
      <c r="B1462" s="236"/>
      <c r="C1462" s="242"/>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25">
      <c r="A1463" s="235"/>
      <c r="B1463" s="236"/>
      <c r="C1463" s="242"/>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25">
      <c r="A1464" s="235"/>
      <c r="B1464" s="236"/>
      <c r="C1464" s="242"/>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25">
      <c r="A1465" s="235"/>
      <c r="B1465" s="236"/>
      <c r="C1465" s="242"/>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25">
      <c r="A1466" s="235"/>
      <c r="B1466" s="236"/>
      <c r="C1466" s="242"/>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25">
      <c r="A1467" s="235"/>
      <c r="B1467" s="236"/>
      <c r="C1467" s="242"/>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25">
      <c r="A1468" s="235"/>
      <c r="B1468" s="236"/>
      <c r="C1468" s="242"/>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c r="C1469" s="242"/>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c r="C1470" s="242"/>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c r="C1471" s="242"/>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c r="C1472" s="242"/>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c r="C1473" s="242"/>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c r="C1474" s="242"/>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c r="C1475" s="242"/>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c r="C1476" s="242"/>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c r="C1477" s="242"/>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c r="C1478" s="242"/>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c r="C1479" s="242"/>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c r="C1480" s="242"/>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c r="C1481" s="242"/>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c r="C1482" s="242"/>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c r="C1483" s="242"/>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c r="C1484" s="242"/>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c r="C1485" s="242"/>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c r="C1486" s="242"/>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c r="C1487" s="242"/>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c r="C1488" s="242"/>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c r="C1489" s="242"/>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c r="C1490" s="242"/>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c r="C1491" s="242"/>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c r="C1492" s="242"/>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c r="C1493" s="242"/>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c r="C1494" s="242"/>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c r="C1495" s="242"/>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c r="C1496" s="242"/>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c r="C1497" s="242"/>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c r="C1498" s="242"/>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c r="C1499" s="242"/>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c r="C1500" s="242"/>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c r="C1501" s="242"/>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c r="C1502" s="242"/>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c r="C1503" s="242"/>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c r="C1504" s="242"/>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c r="C1505" s="242"/>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c r="C1506" s="242"/>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c r="C1507" s="242"/>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c r="C1508" s="242"/>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c r="C1509" s="242"/>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c r="C1510" s="242"/>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c r="C1511" s="242"/>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c r="C1512" s="242"/>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c r="C1513" s="242"/>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c r="C1514" s="242"/>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c r="C1515" s="242"/>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c r="C1516" s="242"/>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c r="C1517" s="242"/>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c r="C1518" s="242"/>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c r="C1519" s="242"/>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c r="C1520" s="242"/>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c r="C1521" s="242"/>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c r="C1522" s="242"/>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c r="C1523" s="242"/>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c r="C1524" s="242"/>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25">
      <c r="A1525" s="235"/>
      <c r="B1525" s="236"/>
      <c r="C1525" s="242"/>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25">
      <c r="A1526" s="235"/>
      <c r="B1526" s="236"/>
      <c r="C1526" s="242"/>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25">
      <c r="A1527" s="235"/>
      <c r="B1527" s="236"/>
      <c r="C1527" s="242"/>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25">
      <c r="A1528" s="235"/>
      <c r="B1528" s="236"/>
      <c r="C1528" s="242"/>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25">
      <c r="A1529" s="235"/>
      <c r="B1529" s="236"/>
      <c r="C1529" s="242"/>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25">
      <c r="A1530" s="235"/>
      <c r="B1530" s="236"/>
      <c r="C1530" s="242"/>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25">
      <c r="A1531" s="235"/>
      <c r="B1531" s="236"/>
      <c r="C1531" s="242"/>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25">
      <c r="A1532" s="235"/>
      <c r="B1532" s="236"/>
      <c r="C1532" s="242"/>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c r="C1533" s="242"/>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c r="C1534" s="242"/>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c r="C1535" s="242"/>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c r="C1536" s="242"/>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c r="C1537" s="242"/>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c r="C1538" s="242"/>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c r="C1539" s="242"/>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c r="C1540" s="242"/>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c r="C1541" s="242"/>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c r="C1542" s="242"/>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c r="C1543" s="242"/>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c r="C1544" s="242"/>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c r="C1545" s="242"/>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c r="C1546" s="242"/>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c r="C1547" s="242"/>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c r="C1548" s="242"/>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c r="C1549" s="242"/>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c r="C1550" s="242"/>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c r="C1551" s="242"/>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c r="C1552" s="242"/>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c r="C1553" s="242"/>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c r="C1554" s="242"/>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c r="C1555" s="242"/>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c r="C1556" s="242"/>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c r="C1557" s="242"/>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c r="C1558" s="242"/>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c r="C1559" s="242"/>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c r="C1560" s="242"/>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c r="C1561" s="242"/>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c r="C1562" s="242"/>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c r="C1563" s="242"/>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c r="C1564" s="242"/>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c r="C1565" s="242"/>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c r="C1566" s="242"/>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c r="C1567" s="242"/>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c r="C1568" s="242"/>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c r="C1569" s="242"/>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c r="C1570" s="242"/>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c r="C1571" s="242"/>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c r="C1572" s="242"/>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c r="C1573" s="242"/>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c r="C1574" s="242"/>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c r="C1575" s="242"/>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c r="C1576" s="242"/>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c r="C1577" s="242"/>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c r="C1578" s="242"/>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c r="C1579" s="242"/>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c r="C1580" s="242"/>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c r="C1581" s="242"/>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c r="C1582" s="242"/>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c r="C1583" s="242"/>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c r="C1584" s="242"/>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c r="C1585" s="242"/>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c r="C1586" s="242"/>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c r="C1587" s="242"/>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c r="C1588" s="242"/>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25">
      <c r="A1589" s="235"/>
      <c r="B1589" s="236"/>
      <c r="C1589" s="242"/>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25">
      <c r="A1590" s="235"/>
      <c r="B1590" s="236"/>
      <c r="C1590" s="242"/>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25">
      <c r="A1591" s="235"/>
      <c r="B1591" s="236"/>
      <c r="C1591" s="242"/>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25">
      <c r="A1592" s="235"/>
      <c r="B1592" s="236"/>
      <c r="C1592" s="242"/>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25">
      <c r="A1593" s="235"/>
      <c r="B1593" s="236"/>
      <c r="C1593" s="242"/>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25">
      <c r="A1594" s="235"/>
      <c r="B1594" s="236"/>
      <c r="C1594" s="242"/>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25">
      <c r="A1595" s="235"/>
      <c r="B1595" s="236"/>
      <c r="C1595" s="242"/>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25">
      <c r="A1596" s="235"/>
      <c r="B1596" s="236"/>
      <c r="C1596" s="242"/>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c r="C1597" s="242"/>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c r="C1598" s="242"/>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c r="C1599" s="242"/>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c r="C1600" s="242"/>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c r="C1601" s="242"/>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c r="C1602" s="242"/>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c r="C1603" s="242"/>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c r="C1604" s="242"/>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c r="C1605" s="242"/>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c r="C1606" s="242"/>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c r="C1607" s="242"/>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c r="C1608" s="242"/>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c r="C1609" s="242"/>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c r="C1610" s="242"/>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c r="C1611" s="242"/>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c r="C1612" s="242"/>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c r="C1613" s="242"/>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c r="C1614" s="242"/>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c r="C1615" s="242"/>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c r="C1616" s="242"/>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c r="C1617" s="242"/>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c r="C1618" s="242"/>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c r="C1619" s="242"/>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c r="C1620" s="242"/>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c r="C1621" s="242"/>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c r="C1622" s="242"/>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c r="C1623" s="242"/>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c r="C1624" s="242"/>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c r="C1625" s="242"/>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c r="C1626" s="242"/>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c r="C1627" s="242"/>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c r="C1628" s="242"/>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c r="C1629" s="242"/>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c r="C1630" s="242"/>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c r="C1631" s="242"/>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c r="C1632" s="242"/>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c r="C1633" s="242"/>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c r="C1634" s="242"/>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c r="C1635" s="242"/>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c r="C1636" s="242"/>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c r="C1637" s="242"/>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c r="C1638" s="242"/>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c r="C1639" s="242"/>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c r="C1640" s="242"/>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c r="C1641" s="242"/>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c r="C1642" s="242"/>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c r="C1643" s="242"/>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c r="C1644" s="242"/>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c r="C1645" s="242"/>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c r="C1646" s="242"/>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c r="C1647" s="242"/>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c r="C1648" s="242"/>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c r="C1649" s="242"/>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c r="C1650" s="242"/>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c r="C1651" s="242"/>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c r="C1652" s="242"/>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25">
      <c r="A1653" s="235"/>
      <c r="B1653" s="236"/>
      <c r="C1653" s="242"/>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25">
      <c r="A1654" s="235"/>
      <c r="B1654" s="236"/>
      <c r="C1654" s="242"/>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25">
      <c r="A1655" s="235"/>
      <c r="B1655" s="236"/>
      <c r="C1655" s="242"/>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25">
      <c r="A1656" s="235"/>
      <c r="B1656" s="236"/>
      <c r="C1656" s="242"/>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25">
      <c r="A1657" s="235"/>
      <c r="B1657" s="236"/>
      <c r="C1657" s="242"/>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25">
      <c r="A1658" s="235"/>
      <c r="B1658" s="236"/>
      <c r="C1658" s="242"/>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25">
      <c r="A1659" s="235"/>
      <c r="B1659" s="236"/>
      <c r="C1659" s="242"/>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25">
      <c r="A1660" s="235"/>
      <c r="B1660" s="236"/>
      <c r="C1660" s="242"/>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c r="C1661" s="242"/>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c r="C1662" s="242"/>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c r="C1663" s="242"/>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c r="C1664" s="242"/>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c r="C1665" s="242"/>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c r="C1666" s="242"/>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c r="C1667" s="242"/>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c r="C1668" s="242"/>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c r="C1669" s="242"/>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c r="C1670" s="242"/>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c r="C1671" s="242"/>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c r="C1672" s="242"/>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c r="C1673" s="242"/>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c r="C1674" s="242"/>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c r="C1675" s="242"/>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c r="C1676" s="242"/>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c r="C1677" s="242"/>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c r="C1678" s="242"/>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c r="C1679" s="242"/>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c r="C1680" s="242"/>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c r="C1681" s="242"/>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c r="C1682" s="242"/>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c r="C1683" s="242"/>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c r="C1684" s="242"/>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c r="C1685" s="242"/>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c r="C1686" s="242"/>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c r="C1687" s="242"/>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c r="C1688" s="242"/>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c r="C1689" s="242"/>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c r="C1690" s="242"/>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c r="C1691" s="242"/>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c r="C1692" s="242"/>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c r="C1693" s="242"/>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c r="C1694" s="242"/>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c r="C1695" s="242"/>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c r="C1696" s="242"/>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c r="C1697" s="242"/>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c r="C1698" s="242"/>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c r="C1699" s="242"/>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c r="C1700" s="242"/>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c r="C1701" s="242"/>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c r="C1702" s="242"/>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c r="C1703" s="242"/>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c r="C1704" s="242"/>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c r="C1705" s="242"/>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c r="C1706" s="242"/>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c r="C1707" s="242"/>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c r="C1708" s="242"/>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c r="C1709" s="242"/>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c r="C1710" s="242"/>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c r="C1711" s="242"/>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c r="C1712" s="242"/>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c r="C1713" s="242"/>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c r="C1714" s="242"/>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c r="C1715" s="242"/>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c r="C1716" s="242"/>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25">
      <c r="A1717" s="235"/>
      <c r="B1717" s="236"/>
      <c r="C1717" s="242"/>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25">
      <c r="A1718" s="235"/>
      <c r="B1718" s="236"/>
      <c r="C1718" s="242"/>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25">
      <c r="A1719" s="235"/>
      <c r="B1719" s="236"/>
      <c r="C1719" s="242"/>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25">
      <c r="A1720" s="235"/>
      <c r="B1720" s="236"/>
      <c r="C1720" s="242"/>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25">
      <c r="A1721" s="235"/>
      <c r="B1721" s="236"/>
      <c r="C1721" s="242"/>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25">
      <c r="A1722" s="235"/>
      <c r="B1722" s="236"/>
      <c r="C1722" s="242"/>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25">
      <c r="A1723" s="235"/>
      <c r="B1723" s="236"/>
      <c r="C1723" s="242"/>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25">
      <c r="A1724" s="235"/>
      <c r="B1724" s="236"/>
      <c r="C1724" s="242"/>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c r="C1725" s="242"/>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c r="C1726" s="242"/>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c r="C1727" s="242"/>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c r="C1728" s="242"/>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c r="C1729" s="242"/>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c r="C1730" s="242"/>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c r="C1731" s="242"/>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c r="C1732" s="242"/>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c r="C1733" s="242"/>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c r="C1734" s="242"/>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c r="C1735" s="242"/>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c r="C1736" s="242"/>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c r="C1737" s="242"/>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c r="C1738" s="242"/>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c r="C1739" s="242"/>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c r="C1740" s="242"/>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c r="C1741" s="242"/>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c r="C1742" s="242"/>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c r="C1743" s="242"/>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c r="C1744" s="242"/>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c r="C1745" s="242"/>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c r="C1746" s="242"/>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c r="C1747" s="242"/>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c r="C1748" s="242"/>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c r="C1749" s="242"/>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c r="C1750" s="242"/>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c r="C1751" s="242"/>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c r="C1752" s="242"/>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c r="C1753" s="242"/>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c r="C1754" s="242"/>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c r="C1755" s="242"/>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c r="C1756" s="242"/>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c r="C1757" s="242"/>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c r="C1758" s="242"/>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c r="C1759" s="242"/>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c r="C1760" s="242"/>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c r="C1761" s="242"/>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c r="C1762" s="242"/>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c r="C1763" s="242"/>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c r="C1764" s="242"/>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c r="C1765" s="242"/>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c r="C1766" s="242"/>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c r="C1767" s="242"/>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c r="C1768" s="242"/>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c r="C1769" s="242"/>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c r="C1770" s="242"/>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c r="C1771" s="242"/>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c r="C1772" s="242"/>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c r="C1773" s="242"/>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c r="C1774" s="242"/>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c r="C1775" s="242"/>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c r="C1776" s="242"/>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c r="C1777" s="242"/>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c r="C1778" s="242"/>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c r="C1779" s="242"/>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c r="C1780" s="242"/>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25">
      <c r="A1781" s="235"/>
      <c r="B1781" s="236"/>
      <c r="C1781" s="242"/>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25">
      <c r="A1782" s="235"/>
      <c r="B1782" s="236"/>
      <c r="C1782" s="242"/>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25">
      <c r="A1783" s="235"/>
      <c r="B1783" s="236"/>
      <c r="C1783" s="242"/>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25">
      <c r="A1784" s="235"/>
      <c r="B1784" s="236"/>
      <c r="C1784" s="242"/>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25">
      <c r="A1785" s="235"/>
      <c r="B1785" s="236"/>
      <c r="C1785" s="242"/>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25">
      <c r="A1786" s="235"/>
      <c r="B1786" s="236"/>
      <c r="C1786" s="242"/>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25">
      <c r="A1787" s="235"/>
      <c r="B1787" s="236"/>
      <c r="C1787" s="242"/>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25">
      <c r="A1788" s="235"/>
      <c r="B1788" s="236"/>
      <c r="C1788" s="242"/>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c r="C1789" s="242"/>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c r="C1790" s="242"/>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c r="C1791" s="242"/>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c r="C1792" s="242"/>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c r="C1793" s="242"/>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c r="C1794" s="242"/>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c r="C1795" s="242"/>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c r="C1796" s="242"/>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c r="C1797" s="242"/>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c r="C1798" s="242"/>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c r="C1799" s="242"/>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c r="C1800" s="242"/>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c r="C1801" s="242"/>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c r="C1802" s="242"/>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c r="C1803" s="242"/>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c r="C1804" s="242"/>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c r="C1805" s="242"/>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c r="C1806" s="242"/>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c r="C1807" s="242"/>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c r="C1808" s="242"/>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c r="C1809" s="242"/>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c r="C1810" s="242"/>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c r="C1811" s="242"/>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c r="C1812" s="242"/>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c r="C1813" s="242"/>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c r="C1814" s="242"/>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c r="C1815" s="242"/>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c r="C1816" s="242"/>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c r="C1817" s="242"/>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c r="C1818" s="242"/>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c r="C1819" s="242"/>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c r="C1820" s="242"/>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c r="C1821" s="242"/>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c r="C1822" s="242"/>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c r="C1823" s="242"/>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c r="C1824" s="242"/>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c r="C1825" s="242"/>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c r="C1826" s="242"/>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c r="C1827" s="242"/>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c r="C1828" s="242"/>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c r="C1829" s="242"/>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c r="C1830" s="242"/>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c r="C1831" s="242"/>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c r="C1832" s="242"/>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c r="C1833" s="242"/>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c r="C1834" s="242"/>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c r="C1835" s="242"/>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c r="C1836" s="242"/>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c r="C1837" s="242"/>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c r="C1838" s="242"/>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c r="C1839" s="242"/>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c r="C1840" s="242"/>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c r="C1841" s="242"/>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c r="C1842" s="242"/>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c r="C1843" s="242"/>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c r="C1844" s="242"/>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25">
      <c r="A1845" s="235"/>
      <c r="B1845" s="236"/>
      <c r="C1845" s="242"/>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25">
      <c r="A1846" s="235"/>
      <c r="B1846" s="236"/>
      <c r="C1846" s="242"/>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25">
      <c r="A1847" s="235"/>
      <c r="B1847" s="236"/>
      <c r="C1847" s="242"/>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25">
      <c r="A1848" s="235"/>
      <c r="B1848" s="236"/>
      <c r="C1848" s="242"/>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25">
      <c r="A1849" s="235"/>
      <c r="B1849" s="236"/>
      <c r="C1849" s="242"/>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25">
      <c r="A1850" s="235"/>
      <c r="B1850" s="236"/>
      <c r="C1850" s="242"/>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25">
      <c r="A1851" s="235"/>
      <c r="B1851" s="236"/>
      <c r="C1851" s="242"/>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25">
      <c r="A1852" s="235"/>
      <c r="B1852" s="236"/>
      <c r="C1852" s="242"/>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c r="C1853" s="242"/>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c r="C1854" s="242"/>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c r="C1855" s="242"/>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c r="C1856" s="242"/>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c r="C1857" s="242"/>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c r="C1858" s="242"/>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c r="C1859" s="242"/>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c r="C1860" s="242"/>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c r="C1861" s="242"/>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c r="C1862" s="242"/>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c r="C1863" s="242"/>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c r="C1864" s="242"/>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c r="C1865" s="242"/>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c r="C1866" s="242"/>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c r="C1867" s="242"/>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c r="C1868" s="242"/>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c r="C1869" s="242"/>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c r="C1870" s="242"/>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c r="C1871" s="242"/>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c r="C1872" s="242"/>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c r="C1873" s="242"/>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c r="C1874" s="242"/>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c r="C1875" s="242"/>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c r="C1876" s="242"/>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c r="C1877" s="242"/>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c r="C1878" s="242"/>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c r="C1879" s="242"/>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c r="C1880" s="242"/>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c r="C1881" s="242"/>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c r="C1882" s="242"/>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c r="C1883" s="242"/>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c r="C1884" s="242"/>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c r="C1885" s="242"/>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c r="C1886" s="242"/>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c r="C1887" s="242"/>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c r="C1888" s="242"/>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c r="C1889" s="242"/>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c r="C1890" s="242"/>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c r="C1891" s="242"/>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c r="C1892" s="242"/>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c r="C1893" s="242"/>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c r="C1894" s="242"/>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c r="C1895" s="242"/>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c r="C1896" s="242"/>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c r="C1897" s="242"/>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c r="C1898" s="242"/>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c r="C1899" s="242"/>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c r="C1900" s="242"/>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c r="C1901" s="242"/>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c r="C1902" s="242"/>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c r="C1903" s="242"/>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c r="C1904" s="242"/>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c r="C1905" s="242"/>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c r="C1906" s="242"/>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c r="C1907" s="242"/>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c r="C1908" s="242"/>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25">
      <c r="A1909" s="235"/>
      <c r="B1909" s="236"/>
      <c r="C1909" s="242"/>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25">
      <c r="A1910" s="235"/>
      <c r="B1910" s="236"/>
      <c r="C1910" s="242"/>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25">
      <c r="A1911" s="235"/>
      <c r="B1911" s="236"/>
      <c r="C1911" s="242"/>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25">
      <c r="A1912" s="235"/>
      <c r="B1912" s="236"/>
      <c r="C1912" s="242"/>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25">
      <c r="A1913" s="235"/>
      <c r="B1913" s="236"/>
      <c r="C1913" s="242"/>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25">
      <c r="A1914" s="235"/>
      <c r="B1914" s="236"/>
      <c r="C1914" s="242"/>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25">
      <c r="A1915" s="235"/>
      <c r="B1915" s="236"/>
      <c r="C1915" s="242"/>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25">
      <c r="A1916" s="235"/>
      <c r="B1916" s="236"/>
      <c r="C1916" s="242"/>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c r="C1917" s="242"/>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c r="C1918" s="242"/>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c r="C1919" s="242"/>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c r="C1920" s="242"/>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c r="C1921" s="242"/>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c r="C1922" s="242"/>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c r="C1923" s="242"/>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c r="C1924" s="242"/>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c r="C1925" s="242"/>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c r="C1926" s="242"/>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c r="C1927" s="242"/>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c r="C1928" s="242"/>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c r="C1929" s="242"/>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c r="C1930" s="242"/>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c r="C1931" s="242"/>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c r="C1932" s="242"/>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c r="C1933" s="242"/>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c r="C1934" s="242"/>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c r="C1935" s="242"/>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c r="C1936" s="242"/>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c r="C1937" s="242"/>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c r="C1938" s="242"/>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c r="C1939" s="242"/>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c r="C1940" s="242"/>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c r="C1941" s="242"/>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c r="C1942" s="242"/>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c r="C1943" s="242"/>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c r="C1944" s="242"/>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c r="C1945" s="242"/>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c r="C1946" s="242"/>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c r="C1947" s="242"/>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c r="C1948" s="242"/>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c r="C1949" s="242"/>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c r="C1950" s="242"/>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c r="C1951" s="242"/>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c r="C1952" s="242"/>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c r="C1953" s="242"/>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c r="C1954" s="242"/>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c r="C1955" s="242"/>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c r="C1956" s="242"/>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c r="C1957" s="242"/>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c r="C1958" s="242"/>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c r="C1959" s="242"/>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c r="C1960" s="242"/>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c r="C1961" s="242"/>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c r="C1962" s="242"/>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c r="C1963" s="242"/>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c r="C1964" s="242"/>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c r="C1965" s="242"/>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c r="C1966" s="242"/>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c r="C1967" s="242"/>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c r="C1968" s="242"/>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c r="C1969" s="242"/>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c r="C1970" s="242"/>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c r="C1971" s="242"/>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c r="C1972" s="242"/>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25">
      <c r="A1973" s="235"/>
      <c r="B1973" s="236"/>
      <c r="C1973" s="242"/>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25">
      <c r="A1974" s="235"/>
      <c r="B1974" s="236"/>
      <c r="C1974" s="242"/>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25">
      <c r="A1975" s="235"/>
      <c r="B1975" s="236"/>
      <c r="C1975" s="242"/>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25">
      <c r="A1976" s="235"/>
      <c r="B1976" s="236"/>
      <c r="C1976" s="242"/>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25">
      <c r="A1977" s="235"/>
      <c r="B1977" s="236"/>
      <c r="C1977" s="242"/>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25">
      <c r="A1978" s="235"/>
      <c r="B1978" s="236"/>
      <c r="C1978" s="242"/>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25">
      <c r="A1979" s="235"/>
      <c r="B1979" s="236"/>
      <c r="C1979" s="242"/>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25">
      <c r="A1980" s="235"/>
      <c r="B1980" s="236"/>
      <c r="C1980" s="242"/>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c r="C1981" s="242"/>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c r="C1982" s="242"/>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c r="C1983" s="242"/>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c r="C1984" s="242"/>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c r="C1985" s="242"/>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c r="C1986" s="242"/>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c r="C1987" s="242"/>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c r="C1988" s="242"/>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c r="C1989" s="242"/>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c r="C1990" s="242"/>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c r="C1991" s="242"/>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c r="C1992" s="242"/>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c r="C1993" s="242"/>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c r="C1994" s="242"/>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c r="C1995" s="242"/>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c r="C1996" s="242"/>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c r="C1997" s="242"/>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c r="C1998" s="242"/>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c r="C1999" s="242"/>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c r="C2000" s="242"/>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c r="C2001" s="242"/>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c r="C2002" s="242"/>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c r="C2003" s="242"/>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c r="C2004" s="242"/>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c r="C2005" s="242"/>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c r="C2006" s="242"/>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c r="C2007" s="242"/>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c r="C2008" s="242"/>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c r="C2009" s="242"/>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c r="C2010" s="242"/>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c r="C2011" s="242"/>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c r="C2012" s="242"/>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c r="C2013" s="242"/>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c r="C2014" s="242"/>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c r="C2015" s="242"/>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c r="C2016" s="242"/>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c r="C2017" s="242"/>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c r="C2018" s="242"/>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c r="C2019" s="242"/>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c r="C2020" s="242"/>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c r="C2021" s="242"/>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c r="C2022" s="242"/>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c r="C2023" s="242"/>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c r="C2024" s="242"/>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c r="C2025" s="242"/>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c r="C2026" s="242"/>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c r="C2027" s="242"/>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c r="C2028" s="242"/>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c r="C2029" s="242"/>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c r="C2030" s="242"/>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c r="C2031" s="242"/>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c r="C2032" s="242"/>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c r="C2033" s="242"/>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c r="C2034" s="242"/>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c r="C2035" s="242"/>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c r="C2036" s="242"/>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25">
      <c r="A2037" s="235"/>
      <c r="B2037" s="236"/>
      <c r="C2037" s="242"/>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25">
      <c r="A2038" s="235"/>
      <c r="B2038" s="236"/>
      <c r="C2038" s="242"/>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25">
      <c r="A2039" s="235"/>
      <c r="B2039" s="236"/>
      <c r="C2039" s="242"/>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25">
      <c r="A2040" s="235"/>
      <c r="B2040" s="236"/>
      <c r="C2040" s="242"/>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25">
      <c r="A2041" s="235"/>
      <c r="B2041" s="236"/>
      <c r="C2041" s="242"/>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25">
      <c r="A2042" s="235"/>
      <c r="B2042" s="236"/>
      <c r="C2042" s="242"/>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25">
      <c r="A2043" s="235"/>
      <c r="B2043" s="236"/>
      <c r="C2043" s="242"/>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25">
      <c r="A2044" s="235"/>
      <c r="B2044" s="236"/>
      <c r="C2044" s="242"/>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c r="C2045" s="242"/>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c r="C2046" s="242"/>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c r="C2047" s="242"/>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c r="C2048" s="242"/>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c r="C2049" s="242"/>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c r="C2050" s="242"/>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c r="C2051" s="242"/>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c r="C2052" s="242"/>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c r="C2053" s="242"/>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c r="C2054" s="242"/>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c r="C2055" s="242"/>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c r="C2056" s="242"/>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c r="C2057" s="242"/>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c r="C2058" s="242"/>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c r="C2059" s="242"/>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c r="C2060" s="242"/>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c r="C2061" s="242"/>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c r="C2062" s="242"/>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c r="C2063" s="242"/>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c r="C2064" s="242"/>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c r="C2065" s="242"/>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c r="C2066" s="242"/>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c r="C2067" s="242"/>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c r="C2068" s="242"/>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c r="C2069" s="242"/>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c r="C2070" s="242"/>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c r="C2071" s="242"/>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c r="C2072" s="242"/>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c r="C2073" s="242"/>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c r="C2074" s="242"/>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c r="C2075" s="242"/>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c r="C2076" s="242"/>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c r="C2077" s="242"/>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c r="C2078" s="242"/>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c r="C2079" s="242"/>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c r="C2080" s="242"/>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c r="C2081" s="242"/>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c r="C2082" s="242"/>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c r="C2083" s="242"/>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c r="C2084" s="242"/>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c r="C2085" s="242"/>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c r="C2086" s="242"/>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c r="C2087" s="242"/>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c r="C2088" s="242"/>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c r="C2089" s="242"/>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c r="C2090" s="242"/>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c r="C2091" s="242"/>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c r="C2092" s="242"/>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c r="C2093" s="242"/>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c r="C2094" s="242"/>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c r="C2095" s="242"/>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c r="C2096" s="242"/>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c r="C2097" s="242"/>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c r="C2098" s="242"/>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c r="C2099" s="242"/>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c r="C2100" s="242"/>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25">
      <c r="A2101" s="235"/>
      <c r="B2101" s="236"/>
      <c r="C2101" s="242"/>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25">
      <c r="A2102" s="235"/>
      <c r="B2102" s="236"/>
      <c r="C2102" s="242"/>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25">
      <c r="A2103" s="235"/>
      <c r="B2103" s="236"/>
      <c r="C2103" s="242"/>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25">
      <c r="A2104" s="235"/>
      <c r="B2104" s="236"/>
      <c r="C2104" s="242"/>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25">
      <c r="A2105" s="235"/>
      <c r="B2105" s="236"/>
      <c r="C2105" s="242"/>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25">
      <c r="A2106" s="235"/>
      <c r="B2106" s="236"/>
      <c r="C2106" s="242"/>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25">
      <c r="A2107" s="235"/>
      <c r="B2107" s="236"/>
      <c r="C2107" s="242"/>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25">
      <c r="A2108" s="235"/>
      <c r="B2108" s="236"/>
      <c r="C2108" s="242"/>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c r="C2109" s="242"/>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c r="C2110" s="242"/>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c r="C2111" s="242"/>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c r="C2112" s="242"/>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c r="C2113" s="242"/>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c r="C2114" s="242"/>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c r="C2115" s="242"/>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c r="C2116" s="242"/>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c r="C2117" s="242"/>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c r="C2118" s="242"/>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c r="C2119" s="242"/>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c r="C2120" s="242"/>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c r="C2121" s="242"/>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c r="C2122" s="242"/>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c r="C2123" s="242"/>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c r="C2124" s="242"/>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c r="C2125" s="242"/>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c r="C2126" s="242"/>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c r="C2127" s="242"/>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c r="C2128" s="242"/>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c r="C2129" s="242"/>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c r="C2130" s="242"/>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c r="C2131" s="242"/>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c r="C2132" s="242"/>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c r="C2133" s="242"/>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c r="C2134" s="242"/>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c r="C2135" s="242"/>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c r="C2136" s="242"/>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c r="C2137" s="242"/>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c r="C2138" s="242"/>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c r="C2139" s="242"/>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c r="C2140" s="242"/>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c r="C2141" s="242"/>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c r="C2142" s="242"/>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c r="C2143" s="242"/>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c r="C2144" s="242"/>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c r="C2145" s="242"/>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c r="C2146" s="242"/>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c r="C2147" s="242"/>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c r="C2148" s="242"/>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c r="C2149" s="242"/>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c r="C2150" s="242"/>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c r="C2151" s="242"/>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c r="C2152" s="242"/>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c r="C2153" s="242"/>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c r="C2154" s="242"/>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c r="C2155" s="242"/>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c r="C2156" s="242"/>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c r="C2157" s="242"/>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c r="C2158" s="242"/>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c r="C2159" s="242"/>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c r="C2160" s="242"/>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c r="C2161" s="242"/>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c r="C2162" s="242"/>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c r="C2163" s="242"/>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c r="C2164" s="242"/>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25">
      <c r="A2165" s="235"/>
      <c r="B2165" s="236"/>
      <c r="C2165" s="242"/>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25">
      <c r="A2166" s="235"/>
      <c r="B2166" s="236"/>
      <c r="C2166" s="242"/>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25">
      <c r="A2167" s="235"/>
      <c r="B2167" s="236"/>
      <c r="C2167" s="242"/>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25">
      <c r="A2168" s="235"/>
      <c r="B2168" s="236"/>
      <c r="C2168" s="242"/>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25">
      <c r="A2169" s="235"/>
      <c r="B2169" s="236"/>
      <c r="C2169" s="242"/>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25">
      <c r="A2170" s="235"/>
      <c r="B2170" s="236"/>
      <c r="C2170" s="242"/>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25">
      <c r="A2171" s="235"/>
      <c r="B2171" s="236"/>
      <c r="C2171" s="242"/>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25">
      <c r="A2172" s="235"/>
      <c r="B2172" s="236"/>
      <c r="C2172" s="242"/>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c r="C2173" s="242"/>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c r="C2174" s="242"/>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c r="C2175" s="242"/>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c r="C2176" s="242"/>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c r="C2177" s="242"/>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c r="C2178" s="242"/>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c r="C2179" s="242"/>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c r="C2180" s="242"/>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c r="C2181" s="242"/>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c r="C2182" s="242"/>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c r="C2183" s="242"/>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c r="C2184" s="242"/>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c r="C2185" s="242"/>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c r="C2186" s="242"/>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c r="C2187" s="242"/>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c r="C2188" s="242"/>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c r="C2189" s="242"/>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c r="C2190" s="242"/>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c r="C2191" s="242"/>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c r="C2192" s="242"/>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c r="C2193" s="242"/>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c r="C2194" s="242"/>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c r="C2195" s="242"/>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c r="C2196" s="242"/>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c r="C2197" s="242"/>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c r="C2198" s="242"/>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c r="C2199" s="242"/>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c r="C2200" s="242"/>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c r="C2201" s="242"/>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c r="C2202" s="242"/>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c r="C2203" s="242"/>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c r="C2204" s="242"/>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c r="C2205" s="242"/>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c r="C2206" s="242"/>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c r="C2207" s="242"/>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c r="C2208" s="242"/>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c r="C2209" s="242"/>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c r="C2210" s="242"/>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c r="C2211" s="242"/>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c r="C2212" s="242"/>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c r="C2213" s="242"/>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c r="C2214" s="242"/>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c r="C2215" s="242"/>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c r="C2216" s="242"/>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c r="C2217" s="242"/>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c r="C2218" s="242"/>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c r="C2219" s="242"/>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c r="C2220" s="242"/>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c r="C2221" s="242"/>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c r="C2222" s="242"/>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c r="C2223" s="242"/>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c r="C2224" s="242"/>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c r="C2225" s="242"/>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c r="C2226" s="242"/>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c r="C2227" s="242"/>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c r="C2228" s="242"/>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25">
      <c r="A2229" s="235"/>
      <c r="B2229" s="236"/>
      <c r="C2229" s="242"/>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25">
      <c r="A2230" s="235"/>
      <c r="B2230" s="236"/>
      <c r="C2230" s="242"/>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25">
      <c r="A2231" s="235"/>
      <c r="B2231" s="236"/>
      <c r="C2231" s="242"/>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25">
      <c r="A2232" s="235"/>
      <c r="B2232" s="236"/>
      <c r="C2232" s="242"/>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25">
      <c r="A2233" s="235"/>
      <c r="B2233" s="236"/>
      <c r="C2233" s="242"/>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25">
      <c r="A2234" s="235"/>
      <c r="B2234" s="236"/>
      <c r="C2234" s="242"/>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25">
      <c r="A2235" s="235"/>
      <c r="B2235" s="236"/>
      <c r="C2235" s="242"/>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25">
      <c r="A2236" s="235"/>
      <c r="B2236" s="236"/>
      <c r="C2236" s="242"/>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c r="C2237" s="242"/>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c r="C2238" s="242"/>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c r="C2239" s="242"/>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c r="C2240" s="242"/>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c r="C2241" s="242"/>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c r="C2242" s="242"/>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c r="C2243" s="242"/>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c r="C2244" s="242"/>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c r="C2245" s="242"/>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c r="C2246" s="242"/>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c r="C2247" s="242"/>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c r="C2248" s="242"/>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c r="C2249" s="242"/>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c r="C2250" s="242"/>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c r="C2251" s="242"/>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c r="C2252" s="242"/>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c r="C2253" s="242"/>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c r="C2254" s="242"/>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c r="C2255" s="242"/>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c r="C2256" s="242"/>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c r="C2257" s="242"/>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c r="C2258" s="242"/>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c r="C2259" s="242"/>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c r="C2260" s="242"/>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c r="C2261" s="242"/>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c r="C2262" s="242"/>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c r="C2263" s="242"/>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c r="C2264" s="242"/>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c r="C2265" s="242"/>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c r="C2266" s="242"/>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c r="C2267" s="242"/>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c r="C2268" s="242"/>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c r="C2269" s="242"/>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c r="C2270" s="242"/>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c r="C2271" s="242"/>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c r="C2272" s="242"/>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c r="C2273" s="242"/>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c r="C2274" s="242"/>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c r="C2275" s="242"/>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c r="C2276" s="242"/>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c r="C2277" s="242"/>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c r="C2278" s="242"/>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c r="C2279" s="242"/>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c r="C2280" s="242"/>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c r="C2281" s="242"/>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c r="C2282" s="242"/>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c r="C2283" s="242"/>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c r="C2284" s="242"/>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c r="C2285" s="242"/>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c r="C2286" s="242"/>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c r="C2287" s="242"/>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c r="C2288" s="242"/>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c r="C2289" s="242"/>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c r="C2290" s="242"/>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c r="C2291" s="242"/>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c r="C2292" s="242"/>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25">
      <c r="A2293" s="235"/>
      <c r="B2293" s="236"/>
      <c r="C2293" s="242"/>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25">
      <c r="A2294" s="235"/>
      <c r="B2294" s="236"/>
      <c r="C2294" s="242"/>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25">
      <c r="A2295" s="235"/>
      <c r="B2295" s="236"/>
      <c r="C2295" s="242"/>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25">
      <c r="A2296" s="235"/>
      <c r="B2296" s="236"/>
      <c r="C2296" s="242"/>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25">
      <c r="A2297" s="235"/>
      <c r="B2297" s="236"/>
      <c r="C2297" s="242"/>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25">
      <c r="A2298" s="235"/>
      <c r="B2298" s="236"/>
      <c r="C2298" s="242"/>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25">
      <c r="A2299" s="235"/>
      <c r="B2299" s="236"/>
      <c r="C2299" s="242"/>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25">
      <c r="A2300" s="235"/>
      <c r="B2300" s="236"/>
      <c r="C2300" s="242"/>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c r="C2301" s="242"/>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c r="C2302" s="242"/>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c r="C2303" s="242"/>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c r="C2304" s="242"/>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c r="C2305" s="242"/>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c r="C2306" s="242"/>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c r="C2307" s="242"/>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c r="C2308" s="242"/>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c r="C2309" s="242"/>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c r="C2310" s="242"/>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c r="C2311" s="242"/>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c r="C2312" s="242"/>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c r="C2313" s="242"/>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c r="C2314" s="242"/>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c r="C2315" s="242"/>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c r="C2316" s="242"/>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c r="C2317" s="242"/>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c r="C2318" s="242"/>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c r="C2319" s="242"/>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c r="C2320" s="242"/>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c r="C2321" s="242"/>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c r="C2322" s="242"/>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c r="C2323" s="242"/>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c r="C2324" s="242"/>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c r="C2325" s="242"/>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c r="C2326" s="242"/>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c r="C2327" s="242"/>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c r="C2328" s="242"/>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c r="C2329" s="242"/>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c r="C2330" s="242"/>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c r="C2331" s="242"/>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c r="C2332" s="242"/>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c r="C2333" s="242"/>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c r="C2334" s="242"/>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c r="C2335" s="242"/>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c r="C2336" s="242"/>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c r="C2337" s="242"/>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c r="C2338" s="242"/>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c r="C2339" s="242"/>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c r="C2340" s="242"/>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c r="C2341" s="242"/>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c r="C2342" s="242"/>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c r="C2343" s="242"/>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c r="C2344" s="242"/>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c r="C2345" s="242"/>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c r="C2346" s="242"/>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c r="C2347" s="242"/>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c r="C2348" s="242"/>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c r="C2349" s="242"/>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c r="C2350" s="242"/>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c r="C2351" s="242"/>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c r="C2352" s="242"/>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c r="C2353" s="242"/>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c r="C2354" s="242"/>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c r="C2355" s="242"/>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c r="C2356" s="242"/>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25">
      <c r="A2357" s="235"/>
      <c r="B2357" s="236"/>
      <c r="C2357" s="242"/>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25">
      <c r="A2358" s="235"/>
      <c r="B2358" s="236"/>
      <c r="C2358" s="242"/>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25">
      <c r="A2359" s="235"/>
      <c r="B2359" s="236"/>
      <c r="C2359" s="242"/>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25">
      <c r="A2360" s="235"/>
      <c r="B2360" s="236"/>
      <c r="C2360" s="242"/>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25">
      <c r="A2361" s="235"/>
      <c r="B2361" s="236"/>
      <c r="C2361" s="242"/>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25">
      <c r="A2362" s="235"/>
      <c r="B2362" s="236"/>
      <c r="C2362" s="242"/>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25">
      <c r="A2363" s="235"/>
      <c r="B2363" s="236"/>
      <c r="C2363" s="242"/>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25">
      <c r="A2364" s="235"/>
      <c r="B2364" s="236"/>
      <c r="C2364" s="242"/>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c r="C2365" s="242"/>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c r="C2366" s="242"/>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c r="C2367" s="242"/>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c r="C2368" s="242"/>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c r="C2369" s="242"/>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c r="C2370" s="242"/>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c r="C2371" s="242"/>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c r="C2372" s="242"/>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c r="C2373" s="242"/>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c r="C2374" s="242"/>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c r="C2375" s="242"/>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c r="C2376" s="242"/>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c r="C2377" s="242"/>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c r="C2378" s="242"/>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c r="C2379" s="242"/>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c r="C2380" s="242"/>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c r="C2381" s="242"/>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c r="C2382" s="242"/>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c r="C2383" s="242"/>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c r="C2384" s="242"/>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c r="C2385" s="242"/>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c r="C2386" s="242"/>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c r="C2387" s="242"/>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c r="C2388" s="242"/>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c r="C2389" s="242"/>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c r="C2390" s="242"/>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c r="C2391" s="242"/>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c r="C2392" s="242"/>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c r="C2393" s="242"/>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c r="C2394" s="242"/>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c r="C2395" s="242"/>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c r="C2396" s="242"/>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c r="C2397" s="242"/>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c r="C2398" s="242"/>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c r="C2399" s="242"/>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c r="C2400" s="242"/>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c r="C2401" s="242"/>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c r="C2402" s="242"/>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c r="C2403" s="242"/>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c r="C2404" s="242"/>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c r="C2405" s="242"/>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c r="C2406" s="242"/>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c r="C2407" s="242"/>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c r="C2408" s="242"/>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c r="C2409" s="242"/>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c r="C2410" s="242"/>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c r="C2411" s="242"/>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c r="C2412" s="242"/>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c r="C2413" s="242"/>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c r="C2414" s="242"/>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c r="C2415" s="242"/>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c r="C2416" s="242"/>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c r="C2417" s="242"/>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c r="C2418" s="242"/>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c r="C2419" s="242"/>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c r="C2420" s="242"/>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25">
      <c r="A2421" s="235"/>
      <c r="B2421" s="236"/>
      <c r="C2421" s="242"/>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25">
      <c r="A2422" s="235"/>
      <c r="B2422" s="236"/>
      <c r="C2422" s="242"/>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25">
      <c r="A2423" s="235"/>
      <c r="B2423" s="236"/>
      <c r="C2423" s="242"/>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25">
      <c r="A2424" s="235"/>
      <c r="B2424" s="236"/>
      <c r="C2424" s="242"/>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25">
      <c r="A2425" s="235"/>
      <c r="B2425" s="236"/>
      <c r="C2425" s="242"/>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25">
      <c r="A2426" s="235"/>
      <c r="B2426" s="236"/>
      <c r="C2426" s="242"/>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25">
      <c r="A2427" s="235"/>
      <c r="B2427" s="236"/>
      <c r="C2427" s="242"/>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25">
      <c r="A2428" s="235"/>
      <c r="B2428" s="236"/>
      <c r="C2428" s="242"/>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c r="C2429" s="242"/>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c r="C2430" s="242"/>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c r="C2431" s="242"/>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c r="C2432" s="242"/>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c r="C2433" s="242"/>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c r="C2434" s="242"/>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c r="C2435" s="242"/>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c r="C2436" s="242"/>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c r="C2437" s="242"/>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c r="C2438" s="242"/>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c r="C2439" s="242"/>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c r="C2440" s="242"/>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c r="C2441" s="242"/>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c r="C2442" s="242"/>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c r="C2443" s="242"/>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c r="C2444" s="242"/>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c r="C2445" s="242"/>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c r="C2446" s="242"/>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c r="C2447" s="242"/>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c r="C2448" s="242"/>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c r="C2449" s="242"/>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c r="C2450" s="242"/>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c r="C2451" s="242"/>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c r="C2452" s="242"/>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c r="C2453" s="242"/>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c r="C2454" s="242"/>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c r="C2455" s="242"/>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c r="C2456" s="242"/>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c r="C2457" s="242"/>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c r="C2458" s="242"/>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c r="C2459" s="242"/>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c r="C2460" s="242"/>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c r="C2461" s="242"/>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c r="C2462" s="242"/>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c r="C2463" s="242"/>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c r="C2464" s="242"/>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c r="C2465" s="242"/>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c r="C2466" s="242"/>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c r="C2467" s="242"/>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c r="C2468" s="242"/>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c r="C2469" s="242"/>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c r="C2470" s="242"/>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c r="C2471" s="242"/>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c r="C2472" s="242"/>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c r="C2473" s="242"/>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c r="C2474" s="242"/>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c r="C2475" s="242"/>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c r="C2476" s="242"/>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c r="C2477" s="242"/>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c r="C2478" s="242"/>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c r="C2479" s="242"/>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c r="C2480" s="242"/>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c r="C2481" s="242"/>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c r="C2482" s="242"/>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c r="C2483" s="242"/>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c r="C2484" s="242"/>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25">
      <c r="A2485" s="235"/>
      <c r="B2485" s="236"/>
      <c r="C2485" s="242"/>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25">
      <c r="A2486" s="235"/>
      <c r="B2486" s="236"/>
      <c r="C2486" s="242"/>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25">
      <c r="A2487" s="235"/>
      <c r="B2487" s="236"/>
      <c r="C2487" s="242"/>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25">
      <c r="A2488" s="235"/>
      <c r="B2488" s="236"/>
      <c r="C2488" s="242"/>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25">
      <c r="A2489" s="235"/>
      <c r="B2489" s="236"/>
      <c r="C2489" s="242"/>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25">
      <c r="A2490" s="235"/>
      <c r="B2490" s="236"/>
      <c r="C2490" s="242"/>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25">
      <c r="A2491" s="235"/>
      <c r="B2491" s="236"/>
      <c r="C2491" s="242"/>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25">
      <c r="A2492" s="235"/>
      <c r="B2492" s="236"/>
      <c r="C2492" s="242"/>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25">
      <c r="A2493" s="235"/>
      <c r="B2493" s="236"/>
      <c r="C2493" s="242"/>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3.5"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3.5"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B2493">
    <cfRule type="expression" dxfId="34" priority="19" stopIfTrue="1">
      <formula>IF(B5="",TRUE)</formula>
    </cfRule>
    <cfRule type="expression" dxfId="33" priority="30" stopIfTrue="1">
      <formula>IF(AND(COUNTIF(MetalSmelter,B5&amp;C5)=0,LEN(C5)&gt;0), TRUE, FALSE)</formula>
    </cfRule>
  </conditionalFormatting>
  <conditionalFormatting sqref="D5:D2493">
    <cfRule type="expression" dxfId="32" priority="13" stopIfTrue="1">
      <formula>IF(AND(LEN($C5) &gt;0, ($C5 &lt;&gt; "Smelter Not Listed")),1,0)</formula>
    </cfRule>
    <cfRule type="expression" dxfId="31" priority="38" stopIfTrue="1">
      <formula>IF(AND(D5="",$C5=$X$4),TRUE)</formula>
    </cfRule>
    <cfRule type="expression" dxfId="30" priority="39" stopIfTrue="1">
      <formula>IF(FIND("!",D5),TRUE)</formula>
    </cfRule>
  </conditionalFormatting>
  <conditionalFormatting sqref="G5:G2493">
    <cfRule type="expression" dxfId="29" priority="40" stopIfTrue="1">
      <formula>IF(FIND("Enter smelter details",G5),TRUE)</formula>
    </cfRule>
  </conditionalFormatting>
  <conditionalFormatting sqref="E5:E2493 R5:R2494">
    <cfRule type="expression" dxfId="28" priority="26" stopIfTrue="1">
      <formula>IF(AND(E5="",$C5=$X$4),TRUE)</formula>
    </cfRule>
    <cfRule type="expression" dxfId="27" priority="27" stopIfTrue="1">
      <formula>IF(FIND("!",E5),TRUE)</formula>
    </cfRule>
  </conditionalFormatting>
  <conditionalFormatting sqref="F5:F2493">
    <cfRule type="expression" dxfId="26" priority="17" stopIfTrue="1">
      <formula>IF(AND(LEN($A5)&gt;0,$A5&lt;&gt;$F5),TRUE,FALSE)</formula>
    </cfRule>
  </conditionalFormatting>
  <conditionalFormatting sqref="C5:C2493">
    <cfRule type="expression" dxfId="25" priority="16" stopIfTrue="1">
      <formula>IF(AND(B5&lt;&gt;"",C5=""),TRUE)</formula>
    </cfRule>
  </conditionalFormatting>
  <conditionalFormatting sqref="A5:A255">
    <cfRule type="expression" dxfId="24" priority="1" stopIfTrue="1">
      <formula>IF(AND(LEN($A5)&gt;0,$A5&lt;&gt;$F5),TRUE,FALSE)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43" t="str">
        <f ca="1">OFFSET(L!$C$1,MATCH("Checker"&amp;ADDRESS(ROW(),COLUMN(),4),L!$A:$A,0)-1,SL,,)</f>
        <v>To ensure all required fields have been populated before submitting to your customers review form for any line items highlighted in red</v>
      </c>
      <c r="B1" s="443"/>
      <c r="C1" s="443"/>
      <c r="D1" s="151" t="str">
        <f ca="1">OFFSET(L!$C$1,MATCH("Checker"&amp;ADDRESS(ROW(),COLUMN(),4),L!$A:$A,0)-1,SL,,)</f>
        <v>Required fields remaining to be completed</v>
      </c>
      <c r="E1" s="88" t="s">
        <v>929</v>
      </c>
    </row>
    <row r="2" spans="1:10" ht="15">
      <c r="A2" s="81" t="s">
        <v>1026</v>
      </c>
      <c r="B2" s="82" t="str">
        <f>IF(F62=1,"Click here to return to Smelter List","")</f>
        <v>Click here to return to Smelter List</v>
      </c>
      <c r="C2" s="155" t="str">
        <f>IF(F61=1,"Click here to return to Product List","")</f>
        <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SMC Corporation</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Yoichiro Okada</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Green@smcjpn.co.jp</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0297-52-6433</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Yoshiki Takada</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SHQ-GENERAL_MANAGER@SMCJPN.CO.JP</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03-5247-8240</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43481</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Tantalum  (*)</v>
      </c>
      <c r="B20" s="106" t="str">
        <f>IF($B$15="Yes",Declaration!D32,0)</f>
        <v>Yes</v>
      </c>
      <c r="C20" s="106" t="str">
        <f t="shared" ca="1" si="3"/>
        <v>Complete</v>
      </c>
      <c r="D20" s="114" t="str">
        <f>IF(H20=1,"Click here to answer question 2 for Tantalum","")</f>
        <v/>
      </c>
      <c r="E20" s="88" t="s">
        <v>930</v>
      </c>
      <c r="F20" s="111">
        <f>IF(B$15="No",0,1)</f>
        <v>1</v>
      </c>
      <c r="G20" s="85">
        <f t="shared" si="4"/>
        <v>0</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IF($B$18="Yes",Declaration!D35,0)</f>
        <v>Yes</v>
      </c>
      <c r="C23" s="106" t="str">
        <f t="shared" ca="1" si="3"/>
        <v>Complete</v>
      </c>
      <c r="D23" s="114" t="str">
        <f>IF(H23=1,"Click here to answer question 2 for Tungsten","")</f>
        <v/>
      </c>
      <c r="E23" s="88" t="s">
        <v>930</v>
      </c>
      <c r="F23" s="111">
        <f>IF(B$18="No",0,1)</f>
        <v>1</v>
      </c>
      <c r="G23" s="85">
        <f t="shared" si="4"/>
        <v>0</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39">
      <c r="A25" s="107" t="str">
        <f ca="1">Declaration!B38</f>
        <v>Tantalum  (*)</v>
      </c>
      <c r="B25" s="106" t="str">
        <f>IF(AND($B$15="Yes",$B$20="Yes"),Declaration!D38,0)</f>
        <v>Yes</v>
      </c>
      <c r="C25" s="106" t="str">
        <f t="shared" ca="1" si="3"/>
        <v>Complete</v>
      </c>
      <c r="D25" s="114" t="str">
        <f>IF(H25=1,"Click here to answer question 3 for Tantalum","")</f>
        <v/>
      </c>
      <c r="E25" s="88" t="s">
        <v>930</v>
      </c>
      <c r="F25" s="111">
        <f>IF(OR(B15="No",B20="No"),0,1)</f>
        <v>1</v>
      </c>
      <c r="G25" s="85">
        <f t="shared" ref="G25:G60" si="5">IF(B25=0,1,0)</f>
        <v>0</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Yes</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IF(AND($B$17="Yes",$B$22="Yes"),Declaration!D40,0)</f>
        <v>Yes</v>
      </c>
      <c r="C27" s="106" t="str">
        <f t="shared" ca="1" si="3"/>
        <v>Complete</v>
      </c>
      <c r="D27" s="114" t="str">
        <f>IF(H27=1,"Click here to answer question 3 for Gold","")</f>
        <v/>
      </c>
      <c r="E27" s="88" t="s">
        <v>930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IF(AND($B$18="Yes",$B$23="Yes"),Declaration!D41,0)</f>
        <v>Yes</v>
      </c>
      <c r="C28" s="106" t="str">
        <f t="shared" ca="1" si="3"/>
        <v>Complete</v>
      </c>
      <c r="D28" s="114" t="str">
        <f>IF(H28=1,"Click here to answer question 3 for Tungsten","")</f>
        <v/>
      </c>
      <c r="E28" s="88" t="s">
        <v>930</v>
      </c>
      <c r="F28" s="111">
        <f>IF(OR(B18="No",B23="No"),0,1)</f>
        <v>1</v>
      </c>
      <c r="G28" s="85">
        <f t="shared" si="5"/>
        <v>0</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Tantalum  (*)</v>
      </c>
      <c r="B30" s="106" t="str">
        <f>IF(AND($B$15="Yes",$B$20="Yes"),Declaration!D44,0)</f>
        <v>Unknown</v>
      </c>
      <c r="C30" s="106" t="str">
        <f ca="1">IF(H30=1,J30,I30)</f>
        <v>Complete</v>
      </c>
      <c r="D30" s="114" t="str">
        <f>IF(H30=1,"Click here to answer question 4 for Tantalum","")</f>
        <v/>
      </c>
      <c r="E30" s="88" t="s">
        <v>1452</v>
      </c>
      <c r="F30" s="111">
        <f>F25</f>
        <v>1</v>
      </c>
      <c r="G30" s="85">
        <f>IF(B30=0,1,0)</f>
        <v>0</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Unknown</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IF(AND($B$17="Yes",$B$22="Yes"),Declaration!D46,0)</f>
        <v>Unknown</v>
      </c>
      <c r="C32" s="106" t="str">
        <f ca="1">IF(H32=1,J32,I32)</f>
        <v>Complete</v>
      </c>
      <c r="D32" s="114" t="str">
        <f>IF(H32=1,"Click here to answer question 4 for Gold","")</f>
        <v/>
      </c>
      <c r="E32" s="88" t="s">
        <v>1452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IF(AND($B$18="Yes",$B$23="Yes"),Declaration!D47,0)</f>
        <v>Unknown</v>
      </c>
      <c r="C33" s="106" t="str">
        <f ca="1">IF(H33=1,J33,I33)</f>
        <v>Complete</v>
      </c>
      <c r="D33" s="114" t="str">
        <f>IF(H33=1,"Click here to answer question 4 for Tungsten","")</f>
        <v/>
      </c>
      <c r="E33" s="88" t="s">
        <v>1452</v>
      </c>
      <c r="F33" s="111">
        <f>F28</f>
        <v>1</v>
      </c>
      <c r="G33" s="85">
        <f>IF(B33=0,1,0)</f>
        <v>0</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Tantalum  (*)</v>
      </c>
      <c r="B35" s="106" t="str">
        <f>IF(AND($B$15="Yes",$B$20="Yes"),Declaration!D50,0)</f>
        <v>Greater than 90%</v>
      </c>
      <c r="C35" s="106" t="str">
        <f t="shared" ca="1" si="3"/>
        <v>Complete</v>
      </c>
      <c r="D35" s="112" t="str">
        <f>IF(H35=1,"Click here to answer question 5 for Tantalum","")</f>
        <v/>
      </c>
      <c r="E35" s="88" t="s">
        <v>929</v>
      </c>
      <c r="F35" s="111">
        <f>F25</f>
        <v>1</v>
      </c>
      <c r="G35" s="85">
        <f t="shared" si="5"/>
        <v>0</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t="str">
        <f>IF(AND($B$16="Yes",$B$21="Yes"),Declaration!D51,0)</f>
        <v>Greater than 90%</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t="str">
        <f>IF(AND($B$17="Yes",$B$22="Yes"),Declaration!D52,0)</f>
        <v>Greater than 90%</v>
      </c>
      <c r="C37" s="106" t="str">
        <f t="shared" ca="1" si="3"/>
        <v>Complete</v>
      </c>
      <c r="D37" s="112" t="str">
        <f>IF(H37=1,"Click here to answer question 5 for Gold","")</f>
        <v/>
      </c>
      <c r="E37" s="88" t="s">
        <v>929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106" t="str">
        <f>IF(AND($B$18="Yes",$B$23="Yes"),Declaration!D53,0)</f>
        <v>Greater than 90%</v>
      </c>
      <c r="C38" s="106" t="str">
        <f t="shared" ca="1" si="3"/>
        <v>Complete</v>
      </c>
      <c r="D38" s="112" t="str">
        <f>IF(H38=1,"Click here to answer question 5 for Tungsten","")</f>
        <v/>
      </c>
      <c r="E38" s="88" t="s">
        <v>929</v>
      </c>
      <c r="F38" s="111">
        <f>F28</f>
        <v>1</v>
      </c>
      <c r="G38" s="85">
        <f t="shared" si="5"/>
        <v>0</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Tantalum  (*)</v>
      </c>
      <c r="B40" s="106" t="str">
        <f>IF(AND($B$15="Yes",$B$20="Yes"),Declaration!D56,0)</f>
        <v>No</v>
      </c>
      <c r="C40" s="106" t="str">
        <f t="shared" ca="1" si="3"/>
        <v>Complete</v>
      </c>
      <c r="D40" s="114" t="str">
        <f>IF(H40=1,"Click here to answer question 6 for Tantalum","")</f>
        <v/>
      </c>
      <c r="E40" s="88" t="s">
        <v>1448</v>
      </c>
      <c r="F40" s="111">
        <f>F25</f>
        <v>1</v>
      </c>
      <c r="G40" s="85">
        <f t="shared" si="5"/>
        <v>0</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IF(AND($B$16="Yes",$B$21="Yes"),Declaration!D57,0)</f>
        <v>No</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IF(AND($B$17="Yes",$B$22="Yes"),Declaration!D58,0)</f>
        <v>No</v>
      </c>
      <c r="C42" s="106" t="str">
        <f t="shared" ca="1" si="3"/>
        <v>Complete</v>
      </c>
      <c r="D42" s="114" t="str">
        <f>IF(H42=1,"Click here to answer question 6 for Gold","")</f>
        <v/>
      </c>
      <c r="E42" s="88" t="s">
        <v>1448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IF(AND($B$18="Yes",$B$23="Yes"),Declaration!D59,0)</f>
        <v>No</v>
      </c>
      <c r="C43" s="106" t="str">
        <f t="shared" ca="1" si="3"/>
        <v>Complete</v>
      </c>
      <c r="D43" s="114" t="str">
        <f>IF(H43=1,"Click here to answer question 6 for Tungsten","")</f>
        <v/>
      </c>
      <c r="E43" s="88" t="s">
        <v>1448</v>
      </c>
      <c r="F43" s="111">
        <f>F28</f>
        <v>1</v>
      </c>
      <c r="G43" s="85">
        <f t="shared" si="5"/>
        <v>0</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Tantalum  (*)</v>
      </c>
      <c r="B45" s="106" t="str">
        <f>IF(AND($B$15="Yes",$B$20="Yes"),Declaration!D62,0)</f>
        <v>Yes</v>
      </c>
      <c r="C45" s="106" t="str">
        <f t="shared" ca="1" si="3"/>
        <v>Complete</v>
      </c>
      <c r="D45" s="115" t="str">
        <f>IF(H45=1,"Click here to answer question 7 for Tantalum","")</f>
        <v/>
      </c>
      <c r="E45" s="88" t="s">
        <v>930</v>
      </c>
      <c r="F45" s="111">
        <f>F25</f>
        <v>1</v>
      </c>
      <c r="G45" s="85">
        <f t="shared" si="5"/>
        <v>0</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IF(AND($B$17="Yes",$B$22="Yes"),Declaration!D64,0)</f>
        <v>Yes</v>
      </c>
      <c r="C47" s="106" t="str">
        <f t="shared" ca="1" si="3"/>
        <v>Complete</v>
      </c>
      <c r="D47" s="115" t="str">
        <f>IF(H47=1,"Click here to answer question 7 for Gold","")</f>
        <v/>
      </c>
      <c r="E47" s="88" t="s">
        <v>930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IF(AND($B$18="Yes",$B$23="Yes"),Declaration!D65,0)</f>
        <v>Yes</v>
      </c>
      <c r="C48" s="106" t="str">
        <f t="shared" ca="1" si="3"/>
        <v>Complete</v>
      </c>
      <c r="D48" s="115" t="str">
        <f>IF(H48=1,"Click here to answer question 7 for Tungsten","")</f>
        <v/>
      </c>
      <c r="E48" s="88" t="s">
        <v>930</v>
      </c>
      <c r="F48" s="111">
        <f>F28</f>
        <v>1</v>
      </c>
      <c r="G48" s="85">
        <f t="shared" si="5"/>
        <v>0</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http://www.smcworld.com/docs/company/en/</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 ca="1">IF(K62=1,L62,IF(B15="No","Not Required",IF(G62=0,I62,J62)))</f>
        <v>Complete</v>
      </c>
      <c r="D62" s="112" t="str">
        <f>IF(H62=0,"","Click here to provide smelter information")</f>
        <v/>
      </c>
      <c r="E62" s="88" t="s">
        <v>1452</v>
      </c>
      <c r="F62" s="111">
        <f>F25</f>
        <v>1</v>
      </c>
      <c r="G62" s="85">
        <f>IF(AND(COUNTIF(SmelterIdetifiedForMetal,"Tantalum")&gt;0,COUNTIF('Smelter List'!AB$5:AB$2493,"Tantalum?*")&gt;0),0,1)</f>
        <v>0</v>
      </c>
      <c r="H62" s="86">
        <f t="shared"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IF(H63=0,"","Click here to provide smelter information")</f>
        <v/>
      </c>
      <c r="E63" s="88" t="s">
        <v>930</v>
      </c>
      <c r="F63" s="111">
        <f>F26</f>
        <v>1</v>
      </c>
      <c r="G63" s="85">
        <f>IF(AND(COUNTIF(SmelterIdetifiedForMetal,"Tin")&gt;0,COUNTIF('Smelter List'!AB$5:AB$2493,"Tin?*")&gt;0),0,1)</f>
        <v>0</v>
      </c>
      <c r="H63" s="86">
        <f t="shared"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 ca="1">IF(K64=1,L64,IF(B17="No","Not Required",IF(G64=0,I64,J64)))</f>
        <v>Complete</v>
      </c>
      <c r="D64" s="112" t="str">
        <f>IF(H64=0,"","Click here to provide smelter information")</f>
        <v/>
      </c>
      <c r="E64" s="88" t="s">
        <v>930</v>
      </c>
      <c r="F64" s="111">
        <f>F27</f>
        <v>1</v>
      </c>
      <c r="G64" s="85">
        <f>IF(AND(COUNTIF(SmelterIdetifiedForMetal,"Gold")&gt;0,COUNTIF('Smelter List'!AB$5:AB$2493,"Gold?*")&gt;0),0,1)</f>
        <v>0</v>
      </c>
      <c r="H64" s="86">
        <f t="shared"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 ca="1">IF(K65=1,L65,IF(B18="No","Not Required",IF(G65=0,I65,J65)))</f>
        <v>Complete</v>
      </c>
      <c r="D65" s="112" t="str">
        <f>IF(H65=0,"","Click here to provide smelter information")</f>
        <v/>
      </c>
      <c r="E65" s="88" t="s">
        <v>930</v>
      </c>
      <c r="F65" s="111">
        <f>F28</f>
        <v>1</v>
      </c>
      <c r="G65" s="85">
        <f>IF(AND(COUNTIF(SmelterIdetifiedForMetal,"Tungsten")&gt;0,COUNTIF('Smelter List'!AB$5:AB$2493,"Tungsten?*")&gt;0),0,1)</f>
        <v>0</v>
      </c>
      <c r="H65" s="86">
        <f t="shared"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3046</v>
      </c>
      <c r="B66" s="106"/>
      <c r="C66" s="210" t="str">
        <f>IF(F66=0,J66,IF(G66=0,I66,L66))</f>
        <v>N/A</v>
      </c>
      <c r="D66" s="112"/>
      <c r="E66" s="88"/>
      <c r="F66" s="111">
        <f>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3047</v>
      </c>
      <c r="K66" s="196"/>
      <c r="L66" s="22" t="s">
        <v>3048</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45" t="str">
        <f ca="1">OFFSET(L!$C$1,MATCH("Product List"&amp;ADDRESS(ROW(),COLUMN(),4),L!$A:$A,0)-1,SL,,)</f>
        <v>Completion required only if reporting level "Product (or List of Products)" selected on the 'Declaration' worksheet.</v>
      </c>
      <c r="B1" s="446"/>
      <c r="C1" s="446"/>
      <c r="D1" s="446"/>
      <c r="E1" s="150"/>
    </row>
    <row r="2" spans="1:6">
      <c r="A2" s="29"/>
      <c r="B2" s="152"/>
      <c r="C2" s="152"/>
      <c r="D2"/>
      <c r="E2" s="30"/>
    </row>
    <row r="3" spans="1:6">
      <c r="A3" s="29"/>
      <c r="B3" s="152"/>
      <c r="C3" s="152"/>
      <c r="D3" s="152"/>
      <c r="E3" s="30"/>
    </row>
    <row r="4" spans="1:6" ht="15.75" customHeight="1">
      <c r="A4" s="29"/>
      <c r="B4" s="444" t="s">
        <v>1026</v>
      </c>
      <c r="C4" s="444"/>
      <c r="D4" s="444"/>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47" t="str">
        <f ca="1">OFFSET(L!$C$1,MATCH("General"&amp;"Cpy",L!$A:$A,0)-1,SL,,)</f>
        <v>© 2018 Responsible Minerals Initiative. All rights reserved.</v>
      </c>
      <c r="C1001" s="447"/>
      <c r="D1001" s="447"/>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sheetPr codeName="Sheet8"/>
  <dimension ref="A1:P577"/>
  <sheetViews>
    <sheetView zoomScale="85" zoomScaleNormal="85" zoomScalePageLayoutView="85" workbookViewId="0">
      <pane ySplit="4" topLeftCell="A5" activePane="bottomLeft" state="frozen"/>
      <selection pane="bottomLeft" activeCell="C271" sqref="C271"/>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4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8"/>
      <c r="C1" s="448"/>
      <c r="D1" s="448"/>
      <c r="E1" s="448"/>
      <c r="F1" s="448"/>
      <c r="G1" s="448"/>
    </row>
    <row r="2" spans="1:16">
      <c r="A2" s="449"/>
      <c r="B2" s="449"/>
      <c r="C2" s="449"/>
      <c r="D2" s="449"/>
      <c r="E2" s="449"/>
      <c r="F2" s="449"/>
      <c r="G2" s="449"/>
      <c r="H2" s="449"/>
      <c r="I2" s="449"/>
    </row>
    <row r="3" spans="1:16">
      <c r="A3" s="449"/>
      <c r="B3" s="449"/>
      <c r="C3" s="449"/>
      <c r="D3" s="449"/>
      <c r="E3" s="449"/>
      <c r="F3" s="449"/>
      <c r="G3" s="449"/>
      <c r="H3" s="449"/>
      <c r="I3" s="449"/>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3155</v>
      </c>
      <c r="C5" s="297" t="s">
        <v>3155</v>
      </c>
      <c r="D5" s="297" t="s">
        <v>3154</v>
      </c>
      <c r="E5" s="297" t="s">
        <v>3156</v>
      </c>
      <c r="F5" s="297" t="s">
        <v>14673</v>
      </c>
      <c r="G5" s="297"/>
      <c r="H5" s="297" t="s">
        <v>3157</v>
      </c>
      <c r="I5" s="297" t="s">
        <v>2030</v>
      </c>
      <c r="J5" s="299" t="str">
        <f>A5&amp;B5</f>
        <v>GoldAbington Reldan Metals, LLC</v>
      </c>
      <c r="K5" s="299" t="str">
        <f>A5&amp;B5</f>
        <v>GoldAbington Reldan Metals, LLC</v>
      </c>
    </row>
    <row r="6" spans="1:16" ht="13.5" customHeight="1">
      <c r="A6" s="297" t="s">
        <v>1263</v>
      </c>
      <c r="B6" s="297" t="s">
        <v>1540</v>
      </c>
      <c r="C6" s="297" t="s">
        <v>1540</v>
      </c>
      <c r="D6" s="297" t="s">
        <v>3154</v>
      </c>
      <c r="E6" s="297" t="s">
        <v>1541</v>
      </c>
      <c r="F6" s="297" t="s">
        <v>14673</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14295</v>
      </c>
      <c r="C7" s="297" t="s">
        <v>14295</v>
      </c>
      <c r="D7" s="297" t="s">
        <v>1018</v>
      </c>
      <c r="E7" s="297" t="s">
        <v>14296</v>
      </c>
      <c r="F7" s="297" t="s">
        <v>14673</v>
      </c>
      <c r="G7" s="297"/>
      <c r="H7" s="297" t="s">
        <v>14337</v>
      </c>
      <c r="I7" s="297" t="s">
        <v>12818</v>
      </c>
      <c r="J7" s="299" t="str">
        <f t="shared" si="0"/>
        <v>GoldAfrican Gold Refinery</v>
      </c>
      <c r="K7" s="299" t="str">
        <f t="shared" si="1"/>
        <v>GoldAfrican Gold Refinery</v>
      </c>
    </row>
    <row r="8" spans="1:16" ht="13.5" customHeight="1">
      <c r="A8" s="297" t="s">
        <v>1263</v>
      </c>
      <c r="B8" s="297" t="s">
        <v>3243</v>
      </c>
      <c r="C8" s="297" t="s">
        <v>3244</v>
      </c>
      <c r="D8" s="297" t="s">
        <v>1225</v>
      </c>
      <c r="E8" s="297" t="s">
        <v>842</v>
      </c>
      <c r="F8" s="297" t="s">
        <v>14673</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3244</v>
      </c>
      <c r="D9" s="297" t="s">
        <v>1225</v>
      </c>
      <c r="E9" s="297" t="s">
        <v>842</v>
      </c>
      <c r="F9" s="297" t="s">
        <v>14673</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14673</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3245</v>
      </c>
      <c r="C11" s="297" t="s">
        <v>3245</v>
      </c>
      <c r="D11" s="297" t="s">
        <v>1224</v>
      </c>
      <c r="E11" s="297" t="s">
        <v>1989</v>
      </c>
      <c r="F11" s="297" t="s">
        <v>14673</v>
      </c>
      <c r="G11" s="297"/>
      <c r="H11" s="297" t="s">
        <v>1990</v>
      </c>
      <c r="I11" s="297" t="s">
        <v>3340</v>
      </c>
      <c r="J11" s="299" t="str">
        <f t="shared" si="0"/>
        <v>GoldAl Etihad Gold LLC</v>
      </c>
      <c r="K11" s="299" t="str">
        <f t="shared" si="1"/>
        <v>GoldAl Etihad Gold LLC</v>
      </c>
    </row>
    <row r="12" spans="1:16">
      <c r="A12" s="297" t="s">
        <v>1263</v>
      </c>
      <c r="B12" s="297" t="s">
        <v>1988</v>
      </c>
      <c r="C12" s="297" t="s">
        <v>3245</v>
      </c>
      <c r="D12" s="297" t="s">
        <v>1224</v>
      </c>
      <c r="E12" s="297" t="s">
        <v>1989</v>
      </c>
      <c r="F12" s="297" t="s">
        <v>14673</v>
      </c>
      <c r="G12" s="297"/>
      <c r="H12" s="297" t="s">
        <v>1990</v>
      </c>
      <c r="I12" s="297" t="s">
        <v>3340</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14673</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14673</v>
      </c>
      <c r="G14" s="297"/>
      <c r="H14" s="297" t="s">
        <v>1806</v>
      </c>
      <c r="I14" s="297" t="s">
        <v>13166</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14673</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3246</v>
      </c>
      <c r="C16" s="297" t="s">
        <v>13596</v>
      </c>
      <c r="D16" s="297" t="s">
        <v>1228</v>
      </c>
      <c r="E16" s="297" t="s">
        <v>750</v>
      </c>
      <c r="F16" s="297" t="s">
        <v>14673</v>
      </c>
      <c r="G16" s="297"/>
      <c r="H16" s="297" t="s">
        <v>1808</v>
      </c>
      <c r="I16" s="297" t="s">
        <v>1809</v>
      </c>
      <c r="J16" s="299" t="str">
        <f t="shared" si="0"/>
        <v>GoldAngloGold Ashanti Brazil</v>
      </c>
      <c r="K16" s="299" t="str">
        <f t="shared" si="1"/>
        <v>GoldAngloGold Ashanti Brazil</v>
      </c>
    </row>
    <row r="17" spans="1:11">
      <c r="A17" s="297" t="s">
        <v>1263</v>
      </c>
      <c r="B17" s="297" t="s">
        <v>13596</v>
      </c>
      <c r="C17" s="297" t="s">
        <v>13596</v>
      </c>
      <c r="D17" s="297" t="s">
        <v>1228</v>
      </c>
      <c r="E17" s="297" t="s">
        <v>750</v>
      </c>
      <c r="F17" s="297" t="s">
        <v>14673</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13596</v>
      </c>
      <c r="D18" s="297" t="s">
        <v>1228</v>
      </c>
      <c r="E18" s="297" t="s">
        <v>750</v>
      </c>
      <c r="F18" s="297" t="s">
        <v>14673</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14673</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3244</v>
      </c>
      <c r="D20" s="297" t="s">
        <v>1225</v>
      </c>
      <c r="E20" s="297" t="s">
        <v>842</v>
      </c>
      <c r="F20" s="297" t="s">
        <v>14673</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14673</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14673</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14673</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3154</v>
      </c>
      <c r="E24" s="297" t="s">
        <v>786</v>
      </c>
      <c r="F24" s="297" t="s">
        <v>14673</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14673</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14673</v>
      </c>
      <c r="G26" s="297"/>
      <c r="H26" s="297" t="s">
        <v>1817</v>
      </c>
      <c r="I26" s="297" t="s">
        <v>12420</v>
      </c>
      <c r="J26" s="299" t="str">
        <f t="shared" si="0"/>
        <v>GoldATAkulche</v>
      </c>
      <c r="K26" s="299" t="str">
        <f t="shared" si="1"/>
        <v>GoldATAkulche</v>
      </c>
    </row>
    <row r="27" spans="1:11">
      <c r="A27" s="297" t="s">
        <v>1263</v>
      </c>
      <c r="B27" s="297" t="s">
        <v>719</v>
      </c>
      <c r="C27" s="297" t="s">
        <v>719</v>
      </c>
      <c r="D27" s="297" t="s">
        <v>1017</v>
      </c>
      <c r="E27" s="297" t="s">
        <v>754</v>
      </c>
      <c r="F27" s="297" t="s">
        <v>14673</v>
      </c>
      <c r="G27" s="297"/>
      <c r="H27" s="297" t="s">
        <v>1817</v>
      </c>
      <c r="I27" s="297" t="s">
        <v>12420</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14673</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14673</v>
      </c>
      <c r="G29" s="297"/>
      <c r="H29" s="297" t="s">
        <v>1818</v>
      </c>
      <c r="I29" s="297" t="s">
        <v>1818</v>
      </c>
      <c r="J29" s="299" t="str">
        <f t="shared" si="0"/>
        <v>GoldAurubis AG</v>
      </c>
      <c r="K29" s="299" t="str">
        <f t="shared" si="1"/>
        <v>GoldAurubis AG</v>
      </c>
    </row>
    <row r="30" spans="1:11">
      <c r="A30" s="297" t="s">
        <v>1263</v>
      </c>
      <c r="B30" s="297" t="s">
        <v>3247</v>
      </c>
      <c r="C30" s="297" t="s">
        <v>2972</v>
      </c>
      <c r="D30" s="297" t="s">
        <v>1239</v>
      </c>
      <c r="E30" s="297" t="s">
        <v>2973</v>
      </c>
      <c r="F30" s="297" t="s">
        <v>14673</v>
      </c>
      <c r="G30" s="297"/>
      <c r="H30" s="297" t="s">
        <v>3039</v>
      </c>
      <c r="I30" s="297" t="s">
        <v>3040</v>
      </c>
      <c r="J30" s="299" t="str">
        <f t="shared" si="0"/>
        <v>GoldBALORE REFINERSGA</v>
      </c>
      <c r="K30" s="299" t="str">
        <f t="shared" si="1"/>
        <v>GoldBALORE REFINERSGA</v>
      </c>
    </row>
    <row r="31" spans="1:11">
      <c r="A31" s="297" t="s">
        <v>1263</v>
      </c>
      <c r="B31" s="297" t="s">
        <v>2972</v>
      </c>
      <c r="C31" s="297" t="s">
        <v>2972</v>
      </c>
      <c r="D31" s="297" t="s">
        <v>1239</v>
      </c>
      <c r="E31" s="297" t="s">
        <v>2973</v>
      </c>
      <c r="F31" s="297" t="s">
        <v>14673</v>
      </c>
      <c r="G31" s="297"/>
      <c r="H31" s="297" t="s">
        <v>3039</v>
      </c>
      <c r="I31" s="297" t="s">
        <v>3040</v>
      </c>
      <c r="J31" s="299" t="str">
        <f t="shared" si="0"/>
        <v>GoldBangalore Refinery</v>
      </c>
      <c r="K31" s="299" t="str">
        <f t="shared" si="1"/>
        <v>GoldBangalore Refinery</v>
      </c>
    </row>
    <row r="32" spans="1:11">
      <c r="A32" s="297" t="s">
        <v>1263</v>
      </c>
      <c r="B32" s="297" t="s">
        <v>3248</v>
      </c>
      <c r="C32" s="297" t="s">
        <v>2972</v>
      </c>
      <c r="D32" s="297" t="s">
        <v>1239</v>
      </c>
      <c r="E32" s="297" t="s">
        <v>2973</v>
      </c>
      <c r="F32" s="297" t="s">
        <v>14673</v>
      </c>
      <c r="G32" s="297"/>
      <c r="H32" s="297" t="s">
        <v>3039</v>
      </c>
      <c r="I32" s="297" t="s">
        <v>3040</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14673</v>
      </c>
      <c r="G33" s="297"/>
      <c r="H33" s="297" t="s">
        <v>2687</v>
      </c>
      <c r="I33" s="297" t="s">
        <v>10576</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14673</v>
      </c>
      <c r="G34" s="297"/>
      <c r="H34" s="297" t="s">
        <v>1820</v>
      </c>
      <c r="I34" s="297" t="s">
        <v>11424</v>
      </c>
      <c r="J34" s="299" t="str">
        <f t="shared" si="0"/>
        <v>GoldBoliden AB</v>
      </c>
      <c r="K34" s="299" t="str">
        <f t="shared" si="1"/>
        <v>GoldBoliden AB</v>
      </c>
    </row>
    <row r="35" spans="1:11">
      <c r="A35" s="297" t="s">
        <v>1263</v>
      </c>
      <c r="B35" s="297" t="s">
        <v>758</v>
      </c>
      <c r="C35" s="297" t="s">
        <v>758</v>
      </c>
      <c r="D35" s="297" t="s">
        <v>1234</v>
      </c>
      <c r="E35" s="297" t="s">
        <v>759</v>
      </c>
      <c r="F35" s="297" t="s">
        <v>14673</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14673</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14673</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14673</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3249</v>
      </c>
      <c r="D39" s="297" t="s">
        <v>1230</v>
      </c>
      <c r="E39" s="297" t="s">
        <v>762</v>
      </c>
      <c r="F39" s="297" t="s">
        <v>14673</v>
      </c>
      <c r="G39" s="297"/>
      <c r="H39" s="297" t="s">
        <v>1827</v>
      </c>
      <c r="I39" s="297" t="s">
        <v>1828</v>
      </c>
      <c r="J39" s="299" t="str">
        <f t="shared" si="0"/>
        <v>GoldCendres + M?taux SA</v>
      </c>
      <c r="K39" s="299" t="str">
        <f t="shared" si="1"/>
        <v>GoldCendres + M?taux SA</v>
      </c>
    </row>
    <row r="40" spans="1:11">
      <c r="A40" s="297" t="s">
        <v>1263</v>
      </c>
      <c r="B40" s="297" t="s">
        <v>3249</v>
      </c>
      <c r="C40" s="297" t="s">
        <v>3249</v>
      </c>
      <c r="D40" s="297" t="s">
        <v>1230</v>
      </c>
      <c r="E40" s="297" t="s">
        <v>762</v>
      </c>
      <c r="F40" s="297" t="s">
        <v>14673</v>
      </c>
      <c r="G40" s="297"/>
      <c r="H40" s="297" t="s">
        <v>1827</v>
      </c>
      <c r="I40" s="297" t="s">
        <v>1828</v>
      </c>
      <c r="J40" s="299" t="str">
        <f t="shared" si="0"/>
        <v>GoldCendres + Metaux S.A.</v>
      </c>
      <c r="K40" s="299" t="str">
        <f t="shared" si="1"/>
        <v>GoldCendres + Metaux S.A.</v>
      </c>
    </row>
    <row r="41" spans="1:11">
      <c r="A41" s="297" t="s">
        <v>1263</v>
      </c>
      <c r="B41" s="297" t="s">
        <v>2975</v>
      </c>
      <c r="C41" s="297" t="s">
        <v>3249</v>
      </c>
      <c r="D41" s="297" t="s">
        <v>1230</v>
      </c>
      <c r="E41" s="297" t="s">
        <v>762</v>
      </c>
      <c r="F41" s="297" t="s">
        <v>14673</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14673</v>
      </c>
      <c r="G42" s="297"/>
      <c r="H42" s="297" t="s">
        <v>2687</v>
      </c>
      <c r="I42" s="297" t="s">
        <v>10576</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14673</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14673</v>
      </c>
      <c r="G44" s="297"/>
      <c r="H44" s="297" t="s">
        <v>1832</v>
      </c>
      <c r="I44" s="297" t="s">
        <v>7392</v>
      </c>
      <c r="J44" s="299" t="str">
        <f t="shared" si="0"/>
        <v>GoldChimet S.p.A.</v>
      </c>
      <c r="K44" s="299" t="str">
        <f t="shared" si="1"/>
        <v>GoldChimet S.p.A.</v>
      </c>
    </row>
    <row r="45" spans="1:11">
      <c r="A45" s="297" t="s">
        <v>1263</v>
      </c>
      <c r="B45" s="297" t="s">
        <v>23</v>
      </c>
      <c r="C45" s="297" t="s">
        <v>1471</v>
      </c>
      <c r="D45" s="297" t="s">
        <v>1232</v>
      </c>
      <c r="E45" s="297" t="s">
        <v>846</v>
      </c>
      <c r="F45" s="297" t="s">
        <v>14673</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14673</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14673</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14673</v>
      </c>
      <c r="G48" s="297"/>
      <c r="H48" s="297" t="s">
        <v>2976</v>
      </c>
      <c r="I48" s="297" t="s">
        <v>14236</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14673</v>
      </c>
      <c r="G49" s="297"/>
      <c r="H49" s="297" t="s">
        <v>2976</v>
      </c>
      <c r="I49" s="297" t="s">
        <v>14236</v>
      </c>
      <c r="J49" s="299" t="str">
        <f t="shared" si="0"/>
        <v>GoldDaejin Industry</v>
      </c>
      <c r="K49" s="299" t="str">
        <f t="shared" si="1"/>
        <v>GoldDaejin Industry</v>
      </c>
    </row>
    <row r="50" spans="1:11">
      <c r="A50" s="297" t="s">
        <v>1263</v>
      </c>
      <c r="B50" s="297" t="s">
        <v>766</v>
      </c>
      <c r="C50" s="297" t="s">
        <v>766</v>
      </c>
      <c r="D50" s="297" t="s">
        <v>1232</v>
      </c>
      <c r="E50" s="297" t="s">
        <v>767</v>
      </c>
      <c r="F50" s="297" t="s">
        <v>14673</v>
      </c>
      <c r="G50" s="297"/>
      <c r="H50" s="297" t="s">
        <v>1836</v>
      </c>
      <c r="I50" s="297" t="s">
        <v>4686</v>
      </c>
      <c r="J50" s="299" t="str">
        <f t="shared" si="0"/>
        <v>GoldDaye Non-Ferrous Metals Mining Ltd.</v>
      </c>
      <c r="K50" s="299" t="str">
        <f t="shared" si="1"/>
        <v>GoldDaye Non-Ferrous Metals Mining Ltd.</v>
      </c>
    </row>
    <row r="51" spans="1:11">
      <c r="A51" s="297" t="s">
        <v>1263</v>
      </c>
      <c r="B51" s="297" t="s">
        <v>3250</v>
      </c>
      <c r="C51" s="297" t="s">
        <v>3158</v>
      </c>
      <c r="D51" s="297" t="s">
        <v>1234</v>
      </c>
      <c r="E51" s="297" t="s">
        <v>3159</v>
      </c>
      <c r="F51" s="297" t="s">
        <v>14673</v>
      </c>
      <c r="G51" s="297"/>
      <c r="H51" s="297" t="s">
        <v>1804</v>
      </c>
      <c r="I51" s="297" t="s">
        <v>1805</v>
      </c>
      <c r="J51" s="299" t="str">
        <f t="shared" si="0"/>
        <v>GoldDEGUSSA</v>
      </c>
      <c r="K51" s="299" t="str">
        <f t="shared" si="1"/>
        <v>GoldDEGUSSA</v>
      </c>
    </row>
    <row r="52" spans="1:11">
      <c r="A52" s="297" t="s">
        <v>1263</v>
      </c>
      <c r="B52" s="297" t="s">
        <v>3158</v>
      </c>
      <c r="C52" s="297" t="s">
        <v>3158</v>
      </c>
      <c r="D52" s="297" t="s">
        <v>1234</v>
      </c>
      <c r="E52" s="297" t="s">
        <v>3159</v>
      </c>
      <c r="F52" s="297" t="s">
        <v>14673</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14673</v>
      </c>
      <c r="G53" s="297"/>
      <c r="H53" s="297" t="s">
        <v>1837</v>
      </c>
      <c r="I53" s="297" t="s">
        <v>14241</v>
      </c>
      <c r="J53" s="299" t="str">
        <f t="shared" si="0"/>
        <v>GoldDo Sung Corporation</v>
      </c>
      <c r="K53" s="299" t="str">
        <f t="shared" si="1"/>
        <v>GoldDo Sung Corporation</v>
      </c>
    </row>
    <row r="54" spans="1:11">
      <c r="A54" s="297" t="s">
        <v>1263</v>
      </c>
      <c r="B54" s="297" t="s">
        <v>769</v>
      </c>
      <c r="C54" s="297" t="s">
        <v>14297</v>
      </c>
      <c r="D54" s="297" t="s">
        <v>1234</v>
      </c>
      <c r="E54" s="297" t="s">
        <v>770</v>
      </c>
      <c r="F54" s="297" t="s">
        <v>14673</v>
      </c>
      <c r="G54" s="297"/>
      <c r="H54" s="297" t="s">
        <v>1804</v>
      </c>
      <c r="I54" s="297" t="s">
        <v>1805</v>
      </c>
      <c r="J54" s="299" t="str">
        <f t="shared" si="0"/>
        <v>GoldDoduco</v>
      </c>
      <c r="K54" s="299" t="str">
        <f t="shared" si="1"/>
        <v>GoldDoduco</v>
      </c>
    </row>
    <row r="55" spans="1:11">
      <c r="A55" s="297" t="s">
        <v>1263</v>
      </c>
      <c r="B55" s="297" t="s">
        <v>14297</v>
      </c>
      <c r="C55" s="297" t="s">
        <v>14297</v>
      </c>
      <c r="D55" s="297" t="s">
        <v>1234</v>
      </c>
      <c r="E55" s="297" t="s">
        <v>770</v>
      </c>
      <c r="F55" s="297" t="s">
        <v>14673</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14673</v>
      </c>
      <c r="G56" s="297"/>
      <c r="H56" s="297" t="s">
        <v>1837</v>
      </c>
      <c r="I56" s="297" t="s">
        <v>14241</v>
      </c>
      <c r="J56" s="299" t="str">
        <f t="shared" si="0"/>
        <v>GoldDosung metal</v>
      </c>
      <c r="K56" s="299" t="str">
        <f t="shared" si="1"/>
        <v>GoldDosung metal</v>
      </c>
    </row>
    <row r="57" spans="1:11">
      <c r="A57" s="297" t="s">
        <v>1263</v>
      </c>
      <c r="B57" s="297" t="s">
        <v>1034</v>
      </c>
      <c r="C57" s="297" t="s">
        <v>1034</v>
      </c>
      <c r="D57" s="297" t="s">
        <v>1241</v>
      </c>
      <c r="E57" s="297" t="s">
        <v>771</v>
      </c>
      <c r="F57" s="297" t="s">
        <v>14673</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14673</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14673</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14673</v>
      </c>
      <c r="G60" s="297"/>
      <c r="H60" s="297" t="s">
        <v>1838</v>
      </c>
      <c r="I60" s="297" t="s">
        <v>1839</v>
      </c>
      <c r="J60" s="299" t="str">
        <f t="shared" si="0"/>
        <v>GoldDowa Metals &amp; Mining Co. Ltd</v>
      </c>
      <c r="K60" s="299" t="str">
        <f t="shared" si="1"/>
        <v>GoldDowa Metals &amp; Mining Co. Ltd</v>
      </c>
    </row>
    <row r="61" spans="1:11">
      <c r="A61" s="297" t="s">
        <v>1263</v>
      </c>
      <c r="B61" s="297" t="s">
        <v>14298</v>
      </c>
      <c r="C61" s="297" t="s">
        <v>14298</v>
      </c>
      <c r="D61" s="297" t="s">
        <v>1244</v>
      </c>
      <c r="E61" s="297" t="s">
        <v>14299</v>
      </c>
      <c r="F61" s="297" t="s">
        <v>14673</v>
      </c>
      <c r="G61" s="297"/>
      <c r="H61" s="297" t="s">
        <v>14325</v>
      </c>
      <c r="I61" s="297" t="s">
        <v>14238</v>
      </c>
      <c r="J61" s="299" t="str">
        <f t="shared" si="0"/>
        <v>GoldDS PRETECH Co., Ltd.</v>
      </c>
      <c r="K61" s="299" t="str">
        <f t="shared" si="1"/>
        <v>GoldDS PRETECH Co., Ltd.</v>
      </c>
    </row>
    <row r="62" spans="1:11">
      <c r="A62" s="297" t="s">
        <v>1263</v>
      </c>
      <c r="B62" s="297" t="s">
        <v>2755</v>
      </c>
      <c r="C62" s="297" t="s">
        <v>2755</v>
      </c>
      <c r="D62" s="297" t="s">
        <v>1244</v>
      </c>
      <c r="E62" s="297" t="s">
        <v>768</v>
      </c>
      <c r="F62" s="297" t="s">
        <v>14673</v>
      </c>
      <c r="G62" s="297"/>
      <c r="H62" s="297" t="s">
        <v>1837</v>
      </c>
      <c r="I62" s="297" t="s">
        <v>14241</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14673</v>
      </c>
      <c r="G63" s="297"/>
      <c r="H63" s="297" t="s">
        <v>1843</v>
      </c>
      <c r="I63" s="297" t="s">
        <v>1844</v>
      </c>
      <c r="J63" s="299" t="str">
        <f t="shared" si="0"/>
        <v>GoldEco-System Recycling Co., Ltd.</v>
      </c>
      <c r="K63" s="299" t="str">
        <f t="shared" si="1"/>
        <v>GoldEco-System Recycling Co., Ltd.</v>
      </c>
    </row>
    <row r="64" spans="1:11">
      <c r="A64" s="297" t="s">
        <v>1263</v>
      </c>
      <c r="B64" s="297" t="s">
        <v>14009</v>
      </c>
      <c r="C64" s="297" t="s">
        <v>14009</v>
      </c>
      <c r="D64" s="297" t="s">
        <v>3154</v>
      </c>
      <c r="E64" s="297" t="s">
        <v>814</v>
      </c>
      <c r="F64" s="297" t="s">
        <v>14673</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14673</v>
      </c>
      <c r="G65" s="297"/>
      <c r="H65" s="297" t="s">
        <v>1990</v>
      </c>
      <c r="I65" s="297" t="s">
        <v>3340</v>
      </c>
      <c r="J65" s="299" t="str">
        <f t="shared" si="0"/>
        <v>GoldEmirates Gold DMCC</v>
      </c>
      <c r="K65" s="299" t="str">
        <f t="shared" si="1"/>
        <v>GoldEmirates Gold DMCC</v>
      </c>
    </row>
    <row r="66" spans="1:11">
      <c r="A66" s="297" t="s">
        <v>1263</v>
      </c>
      <c r="B66" s="297" t="s">
        <v>3251</v>
      </c>
      <c r="C66" s="297" t="s">
        <v>1039</v>
      </c>
      <c r="D66" s="297" t="s">
        <v>1011</v>
      </c>
      <c r="E66" s="297" t="s">
        <v>810</v>
      </c>
      <c r="F66" s="297" t="s">
        <v>14673</v>
      </c>
      <c r="G66" s="297"/>
      <c r="H66" s="297" t="s">
        <v>1902</v>
      </c>
      <c r="I66" s="297" t="s">
        <v>11041</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14673</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14673</v>
      </c>
      <c r="G68" s="297"/>
      <c r="H68" s="297" t="s">
        <v>1845</v>
      </c>
      <c r="I68" s="297" t="s">
        <v>11154</v>
      </c>
      <c r="J68" s="299" t="str">
        <f t="shared" si="0"/>
        <v>GoldFSE Novosibirsk Refinery</v>
      </c>
      <c r="K68" s="299" t="str">
        <f t="shared" si="1"/>
        <v>GoldFSE Novosibirsk Refinery</v>
      </c>
    </row>
    <row r="69" spans="1:11">
      <c r="A69" s="297" t="s">
        <v>1263</v>
      </c>
      <c r="B69" s="297" t="s">
        <v>25</v>
      </c>
      <c r="C69" s="297" t="s">
        <v>3252</v>
      </c>
      <c r="D69" s="297" t="s">
        <v>1232</v>
      </c>
      <c r="E69" s="297" t="s">
        <v>847</v>
      </c>
      <c r="F69" s="297" t="s">
        <v>14673</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3253</v>
      </c>
      <c r="C70" s="297" t="s">
        <v>3253</v>
      </c>
      <c r="D70" s="297" t="s">
        <v>1239</v>
      </c>
      <c r="E70" s="297" t="s">
        <v>2978</v>
      </c>
      <c r="F70" s="297" t="s">
        <v>14673</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3154</v>
      </c>
      <c r="E71" s="297" t="s">
        <v>1978</v>
      </c>
      <c r="F71" s="297" t="s">
        <v>14673</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14673</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3252</v>
      </c>
      <c r="C73" s="297" t="s">
        <v>3252</v>
      </c>
      <c r="D73" s="297" t="s">
        <v>1232</v>
      </c>
      <c r="E73" s="297" t="s">
        <v>847</v>
      </c>
      <c r="F73" s="297" t="s">
        <v>14673</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14673</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14673</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14673</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14673</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3253</v>
      </c>
      <c r="D78" s="297" t="s">
        <v>1239</v>
      </c>
      <c r="E78" s="297" t="s">
        <v>2978</v>
      </c>
      <c r="F78" s="297" t="s">
        <v>14673</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14673</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14673</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3254</v>
      </c>
      <c r="C81" s="297" t="s">
        <v>3254</v>
      </c>
      <c r="D81" s="297" t="s">
        <v>1244</v>
      </c>
      <c r="E81" s="297" t="s">
        <v>3255</v>
      </c>
      <c r="F81" s="297" t="s">
        <v>14673</v>
      </c>
      <c r="G81" s="297"/>
      <c r="H81" s="297" t="s">
        <v>3256</v>
      </c>
      <c r="I81" s="297" t="s">
        <v>14236</v>
      </c>
      <c r="J81" s="299" t="str">
        <f t="shared" si="2"/>
        <v>GoldHeeSung Metal Ltd.</v>
      </c>
      <c r="K81" s="299" t="str">
        <f t="shared" si="3"/>
        <v>GoldHeeSung Metal Ltd.</v>
      </c>
    </row>
    <row r="82" spans="1:11">
      <c r="A82" s="297" t="s">
        <v>1263</v>
      </c>
      <c r="B82" s="297" t="s">
        <v>1168</v>
      </c>
      <c r="C82" s="297" t="s">
        <v>1168</v>
      </c>
      <c r="D82" s="297" t="s">
        <v>1234</v>
      </c>
      <c r="E82" s="297" t="s">
        <v>776</v>
      </c>
      <c r="F82" s="297" t="s">
        <v>14673</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14673</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14673</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14673</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3257</v>
      </c>
      <c r="D86" s="297" t="s">
        <v>1232</v>
      </c>
      <c r="E86" s="297" t="s">
        <v>777</v>
      </c>
      <c r="F86" s="297" t="s">
        <v>14673</v>
      </c>
      <c r="G86" s="297"/>
      <c r="H86" s="297" t="s">
        <v>1855</v>
      </c>
      <c r="I86" s="297" t="s">
        <v>1856</v>
      </c>
      <c r="J86" s="299" t="str">
        <f t="shared" si="2"/>
        <v>GoldHeraeus Ltd. Hong Kong</v>
      </c>
      <c r="K86" s="299" t="str">
        <f t="shared" si="3"/>
        <v>GoldHeraeus Ltd. Hong Kong</v>
      </c>
    </row>
    <row r="87" spans="1:11">
      <c r="A87" s="297" t="s">
        <v>1263</v>
      </c>
      <c r="B87" s="297" t="s">
        <v>3257</v>
      </c>
      <c r="C87" s="297" t="s">
        <v>3257</v>
      </c>
      <c r="D87" s="297" t="s">
        <v>1232</v>
      </c>
      <c r="E87" s="297" t="s">
        <v>777</v>
      </c>
      <c r="F87" s="297" t="s">
        <v>14673</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14673</v>
      </c>
      <c r="G88" s="297"/>
      <c r="H88" s="297" t="s">
        <v>1857</v>
      </c>
      <c r="I88" s="297" t="s">
        <v>5093</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14673</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14673</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14673</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14603</v>
      </c>
      <c r="C92" s="297" t="s">
        <v>14603</v>
      </c>
      <c r="D92" s="297" t="s">
        <v>1232</v>
      </c>
      <c r="E92" s="297" t="s">
        <v>14604</v>
      </c>
      <c r="F92" s="297" t="s">
        <v>14673</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14605</v>
      </c>
      <c r="C93" s="297" t="s">
        <v>14603</v>
      </c>
      <c r="D93" s="297" t="s">
        <v>1232</v>
      </c>
      <c r="E93" s="297" t="s">
        <v>14604</v>
      </c>
      <c r="F93" s="297" t="s">
        <v>14673</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3258</v>
      </c>
      <c r="C94" s="297" t="s">
        <v>3258</v>
      </c>
      <c r="D94" s="297" t="s">
        <v>1244</v>
      </c>
      <c r="E94" s="297" t="s">
        <v>780</v>
      </c>
      <c r="F94" s="297" t="s">
        <v>14673</v>
      </c>
      <c r="G94" s="297"/>
      <c r="H94" s="297" t="s">
        <v>1860</v>
      </c>
      <c r="I94" s="297" t="s">
        <v>14241</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14673</v>
      </c>
      <c r="G95" s="297"/>
      <c r="H95" s="297" t="s">
        <v>1861</v>
      </c>
      <c r="I95" s="297" t="s">
        <v>4669</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14673</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14673</v>
      </c>
      <c r="G97" s="297"/>
      <c r="H97" s="297" t="s">
        <v>1863</v>
      </c>
      <c r="I97" s="297" t="s">
        <v>12420</v>
      </c>
      <c r="J97" s="299" t="str">
        <f t="shared" si="2"/>
        <v>GoldIstanbul Gold Refinery</v>
      </c>
      <c r="K97" s="299" t="str">
        <f t="shared" si="3"/>
        <v>GoldIstanbul Gold Refinery</v>
      </c>
    </row>
    <row r="98" spans="1:11">
      <c r="A98" s="297" t="s">
        <v>1263</v>
      </c>
      <c r="B98" s="297" t="s">
        <v>3259</v>
      </c>
      <c r="C98" s="297" t="s">
        <v>3259</v>
      </c>
      <c r="D98" s="297" t="s">
        <v>1240</v>
      </c>
      <c r="E98" s="297" t="s">
        <v>3260</v>
      </c>
      <c r="F98" s="297" t="s">
        <v>14673</v>
      </c>
      <c r="G98" s="297"/>
      <c r="H98" s="297" t="s">
        <v>1832</v>
      </c>
      <c r="I98" s="297" t="s">
        <v>7392</v>
      </c>
      <c r="J98" s="299" t="str">
        <f t="shared" si="2"/>
        <v>GoldItalpreziosi</v>
      </c>
      <c r="K98" s="299" t="str">
        <f t="shared" si="3"/>
        <v>GoldItalpreziosi</v>
      </c>
    </row>
    <row r="99" spans="1:11">
      <c r="A99" s="297" t="s">
        <v>1263</v>
      </c>
      <c r="B99" s="297" t="s">
        <v>1036</v>
      </c>
      <c r="C99" s="297" t="s">
        <v>1036</v>
      </c>
      <c r="D99" s="297" t="s">
        <v>1241</v>
      </c>
      <c r="E99" s="297" t="s">
        <v>784</v>
      </c>
      <c r="F99" s="297" t="s">
        <v>14673</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14673</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14673</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14673</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3154</v>
      </c>
      <c r="E103" s="297" t="s">
        <v>786</v>
      </c>
      <c r="F103" s="297" t="s">
        <v>14673</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3154</v>
      </c>
      <c r="E104" s="297" t="s">
        <v>786</v>
      </c>
      <c r="F104" s="297" t="s">
        <v>14673</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14673</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14673</v>
      </c>
      <c r="G106" s="297"/>
      <c r="H106" s="297" t="s">
        <v>1873</v>
      </c>
      <c r="I106" s="297" t="s">
        <v>11092</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14673</v>
      </c>
      <c r="G107" s="297"/>
      <c r="H107" s="297" t="s">
        <v>1873</v>
      </c>
      <c r="I107" s="297" t="s">
        <v>11092</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14673</v>
      </c>
      <c r="G108" s="297"/>
      <c r="H108" s="297" t="s">
        <v>3062</v>
      </c>
      <c r="I108" s="297" t="s">
        <v>7586</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14673</v>
      </c>
      <c r="G109" s="297"/>
      <c r="H109" s="297" t="s">
        <v>1990</v>
      </c>
      <c r="I109" s="297" t="s">
        <v>3340</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14673</v>
      </c>
      <c r="G110" s="297"/>
      <c r="H110" s="297" t="s">
        <v>2678</v>
      </c>
      <c r="I110" s="297" t="s">
        <v>7991</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14673</v>
      </c>
      <c r="G111" s="297"/>
      <c r="H111" s="297" t="s">
        <v>1875</v>
      </c>
      <c r="I111" s="297" t="s">
        <v>7991</v>
      </c>
      <c r="J111" s="299" t="str">
        <f t="shared" si="2"/>
        <v>GoldKazzinc</v>
      </c>
      <c r="K111" s="299" t="str">
        <f t="shared" si="3"/>
        <v>GoldKazzinc</v>
      </c>
    </row>
    <row r="112" spans="1:11">
      <c r="A112" s="297" t="s">
        <v>1263</v>
      </c>
      <c r="B112" s="297" t="s">
        <v>792</v>
      </c>
      <c r="C112" s="297" t="s">
        <v>792</v>
      </c>
      <c r="D112" s="297" t="s">
        <v>3154</v>
      </c>
      <c r="E112" s="297" t="s">
        <v>793</v>
      </c>
      <c r="F112" s="297" t="s">
        <v>14673</v>
      </c>
      <c r="G112" s="297"/>
      <c r="H112" s="297" t="s">
        <v>1876</v>
      </c>
      <c r="I112" s="297" t="s">
        <v>1869</v>
      </c>
      <c r="J112" s="299" t="str">
        <f t="shared" si="2"/>
        <v>GoldKennecott Utah Copper LLC</v>
      </c>
      <c r="K112" s="299" t="str">
        <f t="shared" si="3"/>
        <v>GoldKennecott Utah Copper LLC</v>
      </c>
    </row>
    <row r="113" spans="1:11">
      <c r="A113" s="297" t="s">
        <v>1263</v>
      </c>
      <c r="B113" s="297" t="s">
        <v>3262</v>
      </c>
      <c r="C113" s="297" t="s">
        <v>14013</v>
      </c>
      <c r="D113" s="297" t="s">
        <v>1010</v>
      </c>
      <c r="E113" s="297" t="s">
        <v>1545</v>
      </c>
      <c r="F113" s="297" t="s">
        <v>14673</v>
      </c>
      <c r="G113" s="297"/>
      <c r="H113" s="297" t="s">
        <v>1983</v>
      </c>
      <c r="I113" s="297" t="s">
        <v>10631</v>
      </c>
      <c r="J113" s="299" t="str">
        <f t="shared" si="2"/>
        <v>GoldKGHM Polska Miedz S.A.</v>
      </c>
      <c r="K113" s="299" t="str">
        <f t="shared" si="3"/>
        <v>GoldKGHM Polska Miedz S.A.</v>
      </c>
    </row>
    <row r="114" spans="1:11">
      <c r="A114" s="297" t="s">
        <v>1263</v>
      </c>
      <c r="B114" s="297" t="s">
        <v>14013</v>
      </c>
      <c r="C114" s="297" t="s">
        <v>14013</v>
      </c>
      <c r="D114" s="297" t="s">
        <v>1010</v>
      </c>
      <c r="E114" s="297" t="s">
        <v>1545</v>
      </c>
      <c r="F114" s="297" t="s">
        <v>14673</v>
      </c>
      <c r="G114" s="297"/>
      <c r="H114" s="297" t="s">
        <v>1983</v>
      </c>
      <c r="I114" s="297" t="s">
        <v>10631</v>
      </c>
      <c r="J114" s="299" t="str">
        <f t="shared" si="2"/>
        <v>GoldKGHM Polska Miedz Spolka Akcyjna</v>
      </c>
      <c r="K114" s="299" t="str">
        <f t="shared" si="3"/>
        <v>GoldKGHM Polska Miedz Spolka Akcyjna</v>
      </c>
    </row>
    <row r="115" spans="1:11">
      <c r="A115" s="297" t="s">
        <v>1263</v>
      </c>
      <c r="B115" s="297" t="s">
        <v>1544</v>
      </c>
      <c r="C115" s="297" t="s">
        <v>14013</v>
      </c>
      <c r="D115" s="297" t="s">
        <v>1010</v>
      </c>
      <c r="E115" s="297" t="s">
        <v>1545</v>
      </c>
      <c r="F115" s="297" t="s">
        <v>14673</v>
      </c>
      <c r="G115" s="297"/>
      <c r="H115" s="297" t="s">
        <v>1983</v>
      </c>
      <c r="I115" s="297" t="s">
        <v>10631</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14673</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14673</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14013</v>
      </c>
      <c r="D118" s="297" t="s">
        <v>1010</v>
      </c>
      <c r="E118" s="297" t="s">
        <v>1545</v>
      </c>
      <c r="F118" s="297" t="s">
        <v>14673</v>
      </c>
      <c r="G118" s="297"/>
      <c r="H118" s="297" t="s">
        <v>1983</v>
      </c>
      <c r="I118" s="297" t="s">
        <v>10631</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14673</v>
      </c>
      <c r="G119" s="297"/>
      <c r="H119" s="297" t="s">
        <v>2001</v>
      </c>
      <c r="I119" s="297" t="s">
        <v>14247</v>
      </c>
      <c r="J119" s="299" t="str">
        <f t="shared" si="2"/>
        <v>GoldKorea Zinc Co., Ltd.</v>
      </c>
      <c r="K119" s="299" t="str">
        <f t="shared" si="3"/>
        <v>GoldKorea Zinc Co., Ltd.</v>
      </c>
    </row>
    <row r="120" spans="1:11">
      <c r="A120" s="297" t="s">
        <v>1263</v>
      </c>
      <c r="B120" s="297" t="s">
        <v>14300</v>
      </c>
      <c r="C120" s="297" t="s">
        <v>792</v>
      </c>
      <c r="D120" s="297" t="s">
        <v>3154</v>
      </c>
      <c r="E120" s="297" t="s">
        <v>793</v>
      </c>
      <c r="F120" s="297" t="s">
        <v>14673</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14673</v>
      </c>
      <c r="G121" s="297"/>
      <c r="H121" s="297" t="s">
        <v>1879</v>
      </c>
      <c r="I121" s="297" t="s">
        <v>14230</v>
      </c>
      <c r="J121" s="299" t="str">
        <f t="shared" si="2"/>
        <v>GoldKyrgyzaltyn JSC</v>
      </c>
      <c r="K121" s="299" t="str">
        <f t="shared" si="3"/>
        <v>GoldKyrgyzaltyn JSC</v>
      </c>
    </row>
    <row r="122" spans="1:11">
      <c r="A122" s="297" t="s">
        <v>1263</v>
      </c>
      <c r="B122" s="297" t="s">
        <v>3263</v>
      </c>
      <c r="C122" s="297" t="s">
        <v>3263</v>
      </c>
      <c r="D122" s="297" t="s">
        <v>1011</v>
      </c>
      <c r="E122" s="297" t="s">
        <v>3264</v>
      </c>
      <c r="F122" s="297" t="s">
        <v>14673</v>
      </c>
      <c r="G122" s="297"/>
      <c r="H122" s="297" t="s">
        <v>13574</v>
      </c>
      <c r="I122" s="297" t="s">
        <v>11099</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14673</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14673</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14673</v>
      </c>
      <c r="G125" s="297"/>
      <c r="H125" s="297" t="s">
        <v>1880</v>
      </c>
      <c r="I125" s="297" t="s">
        <v>11236</v>
      </c>
      <c r="J125" s="299" t="str">
        <f t="shared" si="2"/>
        <v>GoldL'azurde Company For Jewelry</v>
      </c>
      <c r="K125" s="299" t="str">
        <f t="shared" si="3"/>
        <v>GoldL'azurde Company For Jewelry</v>
      </c>
    </row>
    <row r="126" spans="1:11">
      <c r="A126" s="297" t="s">
        <v>1263</v>
      </c>
      <c r="B126" s="297" t="s">
        <v>3160</v>
      </c>
      <c r="C126" s="297" t="s">
        <v>2987</v>
      </c>
      <c r="D126" s="297" t="s">
        <v>1232</v>
      </c>
      <c r="E126" s="297" t="s">
        <v>1546</v>
      </c>
      <c r="F126" s="297" t="s">
        <v>14673</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14673</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14673</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3161</v>
      </c>
      <c r="C129" s="297" t="s">
        <v>3161</v>
      </c>
      <c r="D129" s="297" t="s">
        <v>1223</v>
      </c>
      <c r="E129" s="297" t="s">
        <v>3162</v>
      </c>
      <c r="F129" s="297" t="s">
        <v>14673</v>
      </c>
      <c r="G129" s="297"/>
      <c r="H129" s="297" t="s">
        <v>3179</v>
      </c>
      <c r="I129" s="297" t="s">
        <v>3179</v>
      </c>
      <c r="J129" s="299" t="str">
        <f t="shared" si="2"/>
        <v>GoldL'Orfebre S.A.</v>
      </c>
      <c r="K129" s="299" t="str">
        <f t="shared" si="3"/>
        <v>GoldL'Orfebre S.A.</v>
      </c>
    </row>
    <row r="130" spans="1:11">
      <c r="A130" s="297" t="s">
        <v>1263</v>
      </c>
      <c r="B130" s="297" t="s">
        <v>63</v>
      </c>
      <c r="C130" s="297" t="s">
        <v>63</v>
      </c>
      <c r="D130" s="297" t="s">
        <v>1244</v>
      </c>
      <c r="E130" s="297" t="s">
        <v>798</v>
      </c>
      <c r="F130" s="297" t="s">
        <v>14673</v>
      </c>
      <c r="G130" s="297"/>
      <c r="H130" s="297" t="s">
        <v>1883</v>
      </c>
      <c r="I130" s="297" t="s">
        <v>14237</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14673</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14673</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14673</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3265</v>
      </c>
      <c r="C134" s="297" t="s">
        <v>3265</v>
      </c>
      <c r="D134" s="297" t="s">
        <v>1228</v>
      </c>
      <c r="E134" s="297" t="s">
        <v>3266</v>
      </c>
      <c r="F134" s="297" t="s">
        <v>14673</v>
      </c>
      <c r="G134" s="297"/>
      <c r="H134" s="297" t="s">
        <v>3267</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3154</v>
      </c>
      <c r="E135" s="297" t="s">
        <v>801</v>
      </c>
      <c r="F135" s="297" t="s">
        <v>14673</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14673</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14673</v>
      </c>
      <c r="G137" s="297"/>
      <c r="H137" s="297" t="s">
        <v>1939</v>
      </c>
      <c r="I137" s="297" t="s">
        <v>2702</v>
      </c>
      <c r="J137" s="299" t="str">
        <f t="shared" si="4"/>
        <v>GoldMEM(Sumitomo Group)</v>
      </c>
      <c r="K137" s="299" t="str">
        <f t="shared" si="5"/>
        <v>GoldMEM(Sumitomo Group)</v>
      </c>
    </row>
    <row r="138" spans="1:11">
      <c r="A138" s="297" t="s">
        <v>1263</v>
      </c>
      <c r="B138" s="297" t="s">
        <v>2989</v>
      </c>
      <c r="C138" s="297" t="s">
        <v>13597</v>
      </c>
      <c r="D138" s="297" t="s">
        <v>1246</v>
      </c>
      <c r="E138" s="297" t="s">
        <v>807</v>
      </c>
      <c r="F138" s="297" t="s">
        <v>14673</v>
      </c>
      <c r="G138" s="297"/>
      <c r="H138" s="297" t="s">
        <v>1897</v>
      </c>
      <c r="I138" s="297" t="s">
        <v>14256</v>
      </c>
      <c r="J138" s="299" t="str">
        <f t="shared" si="4"/>
        <v>GoldMetal?rgica Met-Mex Pe?oles, S.A. de C.V</v>
      </c>
      <c r="K138" s="299" t="str">
        <f t="shared" si="5"/>
        <v>GoldMetal?rgica Met-Mex Pe?oles, S.A. de C.V</v>
      </c>
    </row>
    <row r="139" spans="1:11">
      <c r="A139" s="297" t="s">
        <v>1263</v>
      </c>
      <c r="B139" s="297" t="s">
        <v>3268</v>
      </c>
      <c r="C139" s="297" t="s">
        <v>3015</v>
      </c>
      <c r="D139" s="297" t="s">
        <v>1227</v>
      </c>
      <c r="E139" s="297" t="s">
        <v>839</v>
      </c>
      <c r="F139" s="297" t="s">
        <v>14673</v>
      </c>
      <c r="G139" s="297"/>
      <c r="H139" s="297" t="s">
        <v>1955</v>
      </c>
      <c r="I139" s="297" t="s">
        <v>3920</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14673</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14673</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14673</v>
      </c>
      <c r="G142" s="297"/>
      <c r="H142" s="297" t="s">
        <v>14068</v>
      </c>
      <c r="I142" s="297" t="s">
        <v>11444</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14673</v>
      </c>
      <c r="G143" s="297"/>
      <c r="H143" s="297" t="s">
        <v>3269</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14673</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3154</v>
      </c>
      <c r="E145" s="297" t="s">
        <v>806</v>
      </c>
      <c r="F145" s="297" t="s">
        <v>14673</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13597</v>
      </c>
      <c r="C146" s="297" t="s">
        <v>13597</v>
      </c>
      <c r="D146" s="297" t="s">
        <v>1246</v>
      </c>
      <c r="E146" s="297" t="s">
        <v>807</v>
      </c>
      <c r="F146" s="297" t="s">
        <v>14673</v>
      </c>
      <c r="G146" s="297"/>
      <c r="H146" s="297" t="s">
        <v>1897</v>
      </c>
      <c r="I146" s="297" t="s">
        <v>14256</v>
      </c>
      <c r="J146" s="299" t="str">
        <f t="shared" si="4"/>
        <v>GoldMetalurgica Met-Mex Penoles S.A. De C.V.</v>
      </c>
      <c r="K146" s="299" t="str">
        <f t="shared" si="5"/>
        <v>GoldMetalurgica Met-Mex Penoles S.A. De C.V.</v>
      </c>
    </row>
    <row r="147" spans="1:11">
      <c r="A147" s="297" t="s">
        <v>1263</v>
      </c>
      <c r="B147" s="297" t="s">
        <v>2990</v>
      </c>
      <c r="C147" s="297" t="s">
        <v>13597</v>
      </c>
      <c r="D147" s="297" t="s">
        <v>1246</v>
      </c>
      <c r="E147" s="297" t="s">
        <v>807</v>
      </c>
      <c r="F147" s="297" t="s">
        <v>14673</v>
      </c>
      <c r="G147" s="297"/>
      <c r="H147" s="297" t="s">
        <v>1897</v>
      </c>
      <c r="I147" s="297" t="s">
        <v>14256</v>
      </c>
      <c r="J147" s="299" t="str">
        <f t="shared" si="4"/>
        <v>GoldMetalúrgica Met-Mex Peñoles S.A. De C.V.</v>
      </c>
      <c r="K147" s="299" t="str">
        <f t="shared" si="5"/>
        <v>GoldMetalúrgica Met-Mex Peñoles S.A. De C.V.</v>
      </c>
    </row>
    <row r="148" spans="1:11">
      <c r="A148" s="297" t="s">
        <v>1263</v>
      </c>
      <c r="B148" s="297" t="s">
        <v>2991</v>
      </c>
      <c r="C148" s="297" t="s">
        <v>13597</v>
      </c>
      <c r="D148" s="297" t="s">
        <v>1246</v>
      </c>
      <c r="E148" s="297" t="s">
        <v>807</v>
      </c>
      <c r="F148" s="297" t="s">
        <v>14673</v>
      </c>
      <c r="G148" s="297"/>
      <c r="H148" s="297" t="s">
        <v>1897</v>
      </c>
      <c r="I148" s="297" t="s">
        <v>14256</v>
      </c>
      <c r="J148" s="299" t="str">
        <f t="shared" si="4"/>
        <v>GoldMet-Mex Pe?oles, S.A.</v>
      </c>
      <c r="K148" s="299" t="str">
        <f t="shared" si="5"/>
        <v>GoldMet-Mex Pe?oles, S.A.</v>
      </c>
    </row>
    <row r="149" spans="1:11">
      <c r="A149" s="297" t="s">
        <v>1263</v>
      </c>
      <c r="B149" s="297" t="s">
        <v>2600</v>
      </c>
      <c r="C149" s="297" t="s">
        <v>13597</v>
      </c>
      <c r="D149" s="297" t="s">
        <v>1246</v>
      </c>
      <c r="E149" s="297" t="s">
        <v>807</v>
      </c>
      <c r="F149" s="297" t="s">
        <v>14673</v>
      </c>
      <c r="G149" s="297"/>
      <c r="H149" s="297" t="s">
        <v>1897</v>
      </c>
      <c r="I149" s="297" t="s">
        <v>14256</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14673</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14673</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14673</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14673</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14673</v>
      </c>
      <c r="G154" s="297"/>
      <c r="H154" s="297" t="s">
        <v>3041</v>
      </c>
      <c r="I154" s="297" t="s">
        <v>3042</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14673</v>
      </c>
      <c r="G155" s="297"/>
      <c r="H155" s="297" t="s">
        <v>2995</v>
      </c>
      <c r="I155" s="297" t="s">
        <v>2699</v>
      </c>
      <c r="J155" s="299" t="str">
        <f t="shared" si="4"/>
        <v>GoldMorris and Watson</v>
      </c>
      <c r="K155" s="299" t="str">
        <f t="shared" si="5"/>
        <v>GoldMorris and Watson</v>
      </c>
    </row>
    <row r="156" spans="1:11">
      <c r="A156" s="297" t="s">
        <v>1263</v>
      </c>
      <c r="B156" s="297" t="s">
        <v>3163</v>
      </c>
      <c r="C156" s="297" t="s">
        <v>3163</v>
      </c>
      <c r="D156" s="297" t="s">
        <v>1225</v>
      </c>
      <c r="E156" s="297" t="s">
        <v>3164</v>
      </c>
      <c r="F156" s="297" t="s">
        <v>14673</v>
      </c>
      <c r="G156" s="297"/>
      <c r="H156" s="297" t="s">
        <v>3180</v>
      </c>
      <c r="I156" s="297" t="s">
        <v>3181</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14673</v>
      </c>
      <c r="G157" s="297"/>
      <c r="H157" s="297" t="s">
        <v>1902</v>
      </c>
      <c r="I157" s="297" t="s">
        <v>11041</v>
      </c>
      <c r="J157" s="299" t="str">
        <f t="shared" si="4"/>
        <v>GoldMoscow Special Alloys Processing Plant</v>
      </c>
      <c r="K157" s="299" t="str">
        <f t="shared" si="5"/>
        <v>GoldMoscow Special Alloys Processing Plant</v>
      </c>
    </row>
    <row r="158" spans="1:11">
      <c r="A158" s="297" t="s">
        <v>1263</v>
      </c>
      <c r="B158" s="297" t="s">
        <v>13599</v>
      </c>
      <c r="C158" s="297" t="s">
        <v>13599</v>
      </c>
      <c r="D158" s="297" t="s">
        <v>1017</v>
      </c>
      <c r="E158" s="297" t="s">
        <v>811</v>
      </c>
      <c r="F158" s="297" t="s">
        <v>14673</v>
      </c>
      <c r="G158" s="297"/>
      <c r="H158" s="297" t="s">
        <v>1903</v>
      </c>
      <c r="I158" s="297" t="s">
        <v>12420</v>
      </c>
      <c r="J158" s="299" t="str">
        <f t="shared" si="4"/>
        <v>GoldNadir Metal Rafineri San. Ve Tic. A.S.</v>
      </c>
      <c r="K158" s="299" t="str">
        <f t="shared" si="5"/>
        <v>GoldNadir Metal Rafineri San. Ve Tic. A.S.</v>
      </c>
    </row>
    <row r="159" spans="1:11">
      <c r="A159" s="297" t="s">
        <v>1263</v>
      </c>
      <c r="B159" s="297" t="s">
        <v>1377</v>
      </c>
      <c r="C159" s="297" t="s">
        <v>13599</v>
      </c>
      <c r="D159" s="297" t="s">
        <v>1017</v>
      </c>
      <c r="E159" s="297" t="s">
        <v>811</v>
      </c>
      <c r="F159" s="297" t="s">
        <v>14673</v>
      </c>
      <c r="G159" s="297"/>
      <c r="H159" s="297" t="s">
        <v>1903</v>
      </c>
      <c r="I159" s="297" t="s">
        <v>12420</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14673</v>
      </c>
      <c r="G160" s="297"/>
      <c r="H160" s="297" t="s">
        <v>1904</v>
      </c>
      <c r="I160" s="297" t="s">
        <v>13171</v>
      </c>
      <c r="J160" s="299" t="str">
        <f t="shared" si="4"/>
        <v>GoldNavoi Mining and Metallurgical Combinat</v>
      </c>
      <c r="K160" s="299" t="str">
        <f t="shared" si="5"/>
        <v>GoldNavoi Mining and Metallurgical Combinat</v>
      </c>
    </row>
    <row r="161" spans="1:11">
      <c r="A161" s="297" t="s">
        <v>1263</v>
      </c>
      <c r="B161" s="297" t="s">
        <v>14301</v>
      </c>
      <c r="C161" s="297" t="s">
        <v>14301</v>
      </c>
      <c r="D161" s="297" t="s">
        <v>1244</v>
      </c>
      <c r="E161" s="297" t="s">
        <v>14302</v>
      </c>
      <c r="F161" s="297" t="s">
        <v>14673</v>
      </c>
      <c r="G161" s="297"/>
      <c r="H161" s="297" t="s">
        <v>14326</v>
      </c>
      <c r="I161" s="297" t="s">
        <v>14241</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14673</v>
      </c>
      <c r="G162" s="297"/>
      <c r="H162" s="297" t="s">
        <v>1905</v>
      </c>
      <c r="I162" s="297" t="s">
        <v>1906</v>
      </c>
      <c r="J162" s="299" t="str">
        <f t="shared" si="4"/>
        <v>GoldNihon Material Co., Ltd.</v>
      </c>
      <c r="K162" s="299" t="str">
        <f t="shared" si="5"/>
        <v>GoldNihon Material Co., Ltd.</v>
      </c>
    </row>
    <row r="163" spans="1:11">
      <c r="A163" s="297" t="s">
        <v>1263</v>
      </c>
      <c r="B163" s="297" t="s">
        <v>3270</v>
      </c>
      <c r="C163" s="297" t="s">
        <v>66</v>
      </c>
      <c r="D163" s="297" t="s">
        <v>1241</v>
      </c>
      <c r="E163" s="297" t="s">
        <v>831</v>
      </c>
      <c r="F163" s="297" t="s">
        <v>14673</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14673</v>
      </c>
      <c r="G164" s="297"/>
      <c r="H164" s="297" t="s">
        <v>1818</v>
      </c>
      <c r="I164" s="297" t="s">
        <v>1818</v>
      </c>
      <c r="J164" s="299" t="str">
        <f t="shared" si="4"/>
        <v>GoldNorddeutsche Affinererie AG</v>
      </c>
      <c r="K164" s="299" t="str">
        <f t="shared" si="5"/>
        <v>GoldNorddeutsche Affinererie AG</v>
      </c>
    </row>
    <row r="165" spans="1:11">
      <c r="A165" s="297" t="s">
        <v>1263</v>
      </c>
      <c r="B165" s="297" t="s">
        <v>13603</v>
      </c>
      <c r="C165" s="297" t="s">
        <v>13603</v>
      </c>
      <c r="D165" s="297" t="s">
        <v>1226</v>
      </c>
      <c r="E165" s="297" t="s">
        <v>2693</v>
      </c>
      <c r="F165" s="297" t="s">
        <v>14673</v>
      </c>
      <c r="G165" s="297"/>
      <c r="H165" s="297" t="s">
        <v>2694</v>
      </c>
      <c r="I165" s="297" t="s">
        <v>3571</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13603</v>
      </c>
      <c r="D166" s="297" t="s">
        <v>1226</v>
      </c>
      <c r="E166" s="297" t="s">
        <v>2693</v>
      </c>
      <c r="F166" s="297" t="s">
        <v>14673</v>
      </c>
      <c r="G166" s="297"/>
      <c r="H166" s="297" t="s">
        <v>2694</v>
      </c>
      <c r="I166" s="297" t="s">
        <v>3571</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14009</v>
      </c>
      <c r="D167" s="297" t="s">
        <v>3154</v>
      </c>
      <c r="E167" s="297" t="s">
        <v>814</v>
      </c>
      <c r="F167" s="297" t="s">
        <v>14673</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14673</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14673</v>
      </c>
      <c r="G169" s="297"/>
      <c r="H169" s="297" t="s">
        <v>1911</v>
      </c>
      <c r="I169" s="297" t="s">
        <v>11184</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14673</v>
      </c>
      <c r="G170" s="297"/>
      <c r="H170" s="297" t="s">
        <v>1911</v>
      </c>
      <c r="I170" s="297" t="s">
        <v>11184</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14673</v>
      </c>
      <c r="G171" s="297"/>
      <c r="H171" s="297" t="s">
        <v>1845</v>
      </c>
      <c r="I171" s="297" t="s">
        <v>11154</v>
      </c>
      <c r="J171" s="299" t="str">
        <f t="shared" si="4"/>
        <v>GoldOJSC Novosibirsk Refinery</v>
      </c>
      <c r="K171" s="299" t="str">
        <f t="shared" si="5"/>
        <v>GoldOJSC Novosibirsk Refinery</v>
      </c>
    </row>
    <row r="172" spans="1:11">
      <c r="A172" s="297" t="s">
        <v>1263</v>
      </c>
      <c r="B172" s="297" t="s">
        <v>1470</v>
      </c>
      <c r="C172" s="297" t="s">
        <v>14009</v>
      </c>
      <c r="D172" s="297" t="s">
        <v>3154</v>
      </c>
      <c r="E172" s="297" t="s">
        <v>814</v>
      </c>
      <c r="F172" s="297" t="s">
        <v>14673</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14673</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14673</v>
      </c>
      <c r="G174" s="297"/>
      <c r="H174" s="297" t="s">
        <v>3062</v>
      </c>
      <c r="I174" s="297" t="s">
        <v>7586</v>
      </c>
      <c r="J174" s="299" t="str">
        <f t="shared" si="4"/>
        <v>GoldPan Pacific Copper Co Ltd.</v>
      </c>
      <c r="K174" s="299" t="str">
        <f t="shared" si="5"/>
        <v>GoldPan Pacific Copper Co Ltd.</v>
      </c>
    </row>
    <row r="175" spans="1:11">
      <c r="A175" s="297" t="s">
        <v>1263</v>
      </c>
      <c r="B175" s="297" t="s">
        <v>3165</v>
      </c>
      <c r="C175" s="297" t="s">
        <v>3165</v>
      </c>
      <c r="D175" s="297" t="s">
        <v>3154</v>
      </c>
      <c r="E175" s="297" t="s">
        <v>3166</v>
      </c>
      <c r="F175" s="297" t="s">
        <v>14673</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14673</v>
      </c>
      <c r="G176" s="297"/>
      <c r="H176" s="297" t="s">
        <v>3218</v>
      </c>
      <c r="I176" s="297" t="s">
        <v>1914</v>
      </c>
      <c r="J176" s="299" t="str">
        <f t="shared" si="4"/>
        <v>GoldPenglai Penggang Gold Industry Co., Ltd.</v>
      </c>
      <c r="K176" s="299" t="str">
        <f t="shared" si="5"/>
        <v>GoldPenglai Penggang Gold Industry Co., Ltd.</v>
      </c>
    </row>
    <row r="177" spans="1:11">
      <c r="A177" s="297" t="s">
        <v>1263</v>
      </c>
      <c r="B177" s="297" t="s">
        <v>2714</v>
      </c>
      <c r="C177" s="297" t="s">
        <v>3244</v>
      </c>
      <c r="D177" s="297" t="s">
        <v>1225</v>
      </c>
      <c r="E177" s="297" t="s">
        <v>842</v>
      </c>
      <c r="F177" s="297" t="s">
        <v>14673</v>
      </c>
      <c r="G177" s="297"/>
      <c r="H177" s="297" t="s">
        <v>1959</v>
      </c>
      <c r="I177" s="297" t="s">
        <v>1960</v>
      </c>
      <c r="J177" s="299" t="str">
        <f t="shared" si="4"/>
        <v>GoldPerth Mint</v>
      </c>
      <c r="K177" s="299" t="str">
        <f t="shared" si="5"/>
        <v>GoldPerth Mint</v>
      </c>
    </row>
    <row r="178" spans="1:11">
      <c r="A178" s="297" t="s">
        <v>1263</v>
      </c>
      <c r="B178" s="297" t="s">
        <v>1963</v>
      </c>
      <c r="C178" s="297" t="s">
        <v>3244</v>
      </c>
      <c r="D178" s="297" t="s">
        <v>1225</v>
      </c>
      <c r="E178" s="297" t="s">
        <v>842</v>
      </c>
      <c r="F178" s="297" t="s">
        <v>14673</v>
      </c>
      <c r="G178" s="297"/>
      <c r="H178" s="297" t="s">
        <v>1959</v>
      </c>
      <c r="I178" s="297" t="s">
        <v>1960</v>
      </c>
      <c r="J178" s="299" t="str">
        <f t="shared" si="4"/>
        <v>GoldPerth Mint (ANZ)</v>
      </c>
      <c r="K178" s="299" t="str">
        <f t="shared" si="5"/>
        <v>GoldPerth Mint (ANZ)</v>
      </c>
    </row>
    <row r="179" spans="1:11">
      <c r="A179" s="297" t="s">
        <v>1263</v>
      </c>
      <c r="B179" s="297" t="s">
        <v>3271</v>
      </c>
      <c r="C179" s="297" t="s">
        <v>3271</v>
      </c>
      <c r="D179" s="297" t="s">
        <v>1231</v>
      </c>
      <c r="E179" s="297" t="s">
        <v>3272</v>
      </c>
      <c r="F179" s="297" t="s">
        <v>14673</v>
      </c>
      <c r="G179" s="297"/>
      <c r="H179" s="297" t="s">
        <v>3273</v>
      </c>
      <c r="I179" s="297" t="s">
        <v>3274</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14673</v>
      </c>
      <c r="G180" s="297"/>
      <c r="H180" s="297" t="s">
        <v>1915</v>
      </c>
      <c r="I180" s="297" t="s">
        <v>11044</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14673</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14673</v>
      </c>
      <c r="G182" s="297"/>
      <c r="H182" s="297" t="s">
        <v>1916</v>
      </c>
      <c r="I182" s="297" t="s">
        <v>6888</v>
      </c>
      <c r="J182" s="299" t="str">
        <f t="shared" si="4"/>
        <v>GoldPT Aneka Tambang (Persero) Tbk</v>
      </c>
      <c r="K182" s="299" t="str">
        <f t="shared" si="5"/>
        <v>GoldPT Aneka Tambang (Persero) Tbk</v>
      </c>
    </row>
    <row r="183" spans="1:11">
      <c r="A183" s="297" t="s">
        <v>1263</v>
      </c>
      <c r="B183" s="297" t="s">
        <v>13600</v>
      </c>
      <c r="C183" s="297" t="s">
        <v>13600</v>
      </c>
      <c r="D183" s="297" t="s">
        <v>1230</v>
      </c>
      <c r="E183" s="297" t="s">
        <v>821</v>
      </c>
      <c r="F183" s="297" t="s">
        <v>14673</v>
      </c>
      <c r="G183" s="297"/>
      <c r="H183" s="297" t="s">
        <v>1917</v>
      </c>
      <c r="I183" s="297" t="s">
        <v>1894</v>
      </c>
      <c r="J183" s="299" t="str">
        <f t="shared" si="4"/>
        <v>GoldPX Precinox S.A.</v>
      </c>
      <c r="K183" s="299" t="str">
        <f t="shared" si="5"/>
        <v>GoldPX Precinox S.A.</v>
      </c>
    </row>
    <row r="184" spans="1:11">
      <c r="A184" s="297" t="s">
        <v>1263</v>
      </c>
      <c r="B184" s="297" t="s">
        <v>2997</v>
      </c>
      <c r="C184" s="297" t="s">
        <v>13600</v>
      </c>
      <c r="D184" s="297" t="s">
        <v>1230</v>
      </c>
      <c r="E184" s="297" t="s">
        <v>821</v>
      </c>
      <c r="F184" s="297" t="s">
        <v>14673</v>
      </c>
      <c r="G184" s="297"/>
      <c r="H184" s="297" t="s">
        <v>1917</v>
      </c>
      <c r="I184" s="297" t="s">
        <v>1894</v>
      </c>
      <c r="J184" s="299" t="str">
        <f t="shared" si="4"/>
        <v>GoldPX Précinox S.A.</v>
      </c>
      <c r="K184" s="299" t="str">
        <f t="shared" si="5"/>
        <v>GoldPX Précinox S.A.</v>
      </c>
    </row>
    <row r="185" spans="1:11">
      <c r="A185" s="297" t="s">
        <v>1263</v>
      </c>
      <c r="B185" s="297" t="s">
        <v>14606</v>
      </c>
      <c r="C185" s="297" t="s">
        <v>14606</v>
      </c>
      <c r="D185" s="297" t="s">
        <v>3154</v>
      </c>
      <c r="E185" s="297" t="s">
        <v>14607</v>
      </c>
      <c r="F185" s="297" t="s">
        <v>14673</v>
      </c>
      <c r="G185" s="297"/>
      <c r="H185" s="297" t="s">
        <v>14672</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14673</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14673</v>
      </c>
      <c r="G187" s="297"/>
      <c r="H187" s="297" t="s">
        <v>1883</v>
      </c>
      <c r="I187" s="297" t="s">
        <v>14237</v>
      </c>
      <c r="J187" s="299" t="str">
        <f t="shared" si="4"/>
        <v>GoldRefinery LS-Nikko Copper Inc.</v>
      </c>
      <c r="K187" s="299" t="str">
        <f t="shared" si="5"/>
        <v>GoldRefinery LS-Nikko Copper Inc.</v>
      </c>
    </row>
    <row r="188" spans="1:11">
      <c r="A188" s="297" t="s">
        <v>1263</v>
      </c>
      <c r="B188" s="297" t="s">
        <v>14303</v>
      </c>
      <c r="C188" s="297" t="s">
        <v>14303</v>
      </c>
      <c r="D188" s="297" t="s">
        <v>1232</v>
      </c>
      <c r="E188" s="297" t="s">
        <v>773</v>
      </c>
      <c r="F188" s="297" t="s">
        <v>14673</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14673</v>
      </c>
      <c r="G189" s="297"/>
      <c r="H189" s="297" t="s">
        <v>3043</v>
      </c>
      <c r="I189" s="297" t="s">
        <v>9992</v>
      </c>
      <c r="J189" s="299" t="str">
        <f t="shared" si="4"/>
        <v>GoldRemondis Argentia B.V.</v>
      </c>
      <c r="K189" s="299" t="str">
        <f t="shared" si="5"/>
        <v>GoldRemondis Argentia B.V.</v>
      </c>
    </row>
    <row r="190" spans="1:11">
      <c r="A190" s="297" t="s">
        <v>1263</v>
      </c>
      <c r="B190" s="297" t="s">
        <v>1548</v>
      </c>
      <c r="C190" s="297" t="s">
        <v>1548</v>
      </c>
      <c r="D190" s="297" t="s">
        <v>3154</v>
      </c>
      <c r="E190" s="297" t="s">
        <v>1549</v>
      </c>
      <c r="F190" s="297" t="s">
        <v>14673</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14673</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14673</v>
      </c>
      <c r="G192" s="297"/>
      <c r="H192" s="297" t="s">
        <v>2759</v>
      </c>
      <c r="I192" s="297" t="s">
        <v>5745</v>
      </c>
      <c r="J192" s="299" t="str">
        <f t="shared" si="4"/>
        <v>GoldSAAMP</v>
      </c>
      <c r="K192" s="299" t="str">
        <f t="shared" si="5"/>
        <v>GoldSAAMP</v>
      </c>
    </row>
    <row r="193" spans="1:11">
      <c r="A193" s="297" t="s">
        <v>1263</v>
      </c>
      <c r="B193" s="297" t="s">
        <v>1300</v>
      </c>
      <c r="C193" s="297" t="s">
        <v>1300</v>
      </c>
      <c r="D193" s="297" t="s">
        <v>3154</v>
      </c>
      <c r="E193" s="297" t="s">
        <v>824</v>
      </c>
      <c r="F193" s="297" t="s">
        <v>14673</v>
      </c>
      <c r="G193" s="297"/>
      <c r="H193" s="297" t="s">
        <v>1921</v>
      </c>
      <c r="I193" s="297" t="s">
        <v>1922</v>
      </c>
      <c r="J193" s="299" t="str">
        <f t="shared" si="4"/>
        <v>GoldSabin Metal Corp.</v>
      </c>
      <c r="K193" s="299" t="str">
        <f t="shared" si="5"/>
        <v>GoldSabin Metal Corp.</v>
      </c>
    </row>
    <row r="194" spans="1:11">
      <c r="A194" s="297" t="s">
        <v>1263</v>
      </c>
      <c r="B194" s="297" t="s">
        <v>3275</v>
      </c>
      <c r="C194" s="297" t="s">
        <v>3275</v>
      </c>
      <c r="D194" s="297" t="s">
        <v>1240</v>
      </c>
      <c r="E194" s="297" t="s">
        <v>3276</v>
      </c>
      <c r="F194" s="297" t="s">
        <v>14673</v>
      </c>
      <c r="G194" s="297"/>
      <c r="H194" s="297" t="s">
        <v>1832</v>
      </c>
      <c r="I194" s="297" t="s">
        <v>7392</v>
      </c>
      <c r="J194" s="299" t="str">
        <f t="shared" si="4"/>
        <v>GoldSafimet S.p.A</v>
      </c>
      <c r="K194" s="299" t="str">
        <f t="shared" si="5"/>
        <v>GoldSafimet S.p.A</v>
      </c>
    </row>
    <row r="195" spans="1:11">
      <c r="A195" s="297" t="s">
        <v>1263</v>
      </c>
      <c r="B195" s="297" t="s">
        <v>3000</v>
      </c>
      <c r="C195" s="297" t="s">
        <v>3000</v>
      </c>
      <c r="D195" s="297" t="s">
        <v>1233</v>
      </c>
      <c r="E195" s="297" t="s">
        <v>3001</v>
      </c>
      <c r="F195" s="297" t="s">
        <v>14673</v>
      </c>
      <c r="G195" s="297"/>
      <c r="H195" s="297" t="s">
        <v>3002</v>
      </c>
      <c r="I195" s="297" t="s">
        <v>4974</v>
      </c>
      <c r="J195" s="299" t="str">
        <f t="shared" si="4"/>
        <v>GoldSAFINA A.S.</v>
      </c>
      <c r="K195" s="299" t="str">
        <f t="shared" si="5"/>
        <v>GoldSAFINA A.S.</v>
      </c>
    </row>
    <row r="196" spans="1:11">
      <c r="A196" s="297" t="s">
        <v>1263</v>
      </c>
      <c r="B196" s="297" t="s">
        <v>2983</v>
      </c>
      <c r="C196" s="297" t="s">
        <v>62</v>
      </c>
      <c r="D196" s="297" t="s">
        <v>1241</v>
      </c>
      <c r="E196" s="297" t="s">
        <v>790</v>
      </c>
      <c r="F196" s="297" t="s">
        <v>14673</v>
      </c>
      <c r="G196" s="297"/>
      <c r="H196" s="297" t="s">
        <v>3062</v>
      </c>
      <c r="I196" s="297" t="s">
        <v>7586</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14673</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14673</v>
      </c>
      <c r="G198" s="297"/>
      <c r="H198" s="297" t="s">
        <v>1834</v>
      </c>
      <c r="I198" s="297" t="s">
        <v>14236</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14673</v>
      </c>
      <c r="G199" s="297"/>
      <c r="H199" s="297" t="s">
        <v>1834</v>
      </c>
      <c r="I199" s="297" t="s">
        <v>14236</v>
      </c>
      <c r="J199" s="299" t="str">
        <f t="shared" si="6"/>
        <v>GoldSamduck Precious Metals</v>
      </c>
      <c r="K199" s="299" t="str">
        <f t="shared" si="7"/>
        <v>GoldSamduck Precious Metals</v>
      </c>
    </row>
    <row r="200" spans="1:11">
      <c r="A200" s="297" t="s">
        <v>1263</v>
      </c>
      <c r="B200" s="297" t="s">
        <v>3167</v>
      </c>
      <c r="C200" s="297" t="s">
        <v>3167</v>
      </c>
      <c r="D200" s="297" t="s">
        <v>1244</v>
      </c>
      <c r="E200" s="297" t="s">
        <v>825</v>
      </c>
      <c r="F200" s="297" t="s">
        <v>14673</v>
      </c>
      <c r="G200" s="297"/>
      <c r="H200" s="297" t="s">
        <v>1925</v>
      </c>
      <c r="I200" s="297" t="s">
        <v>14243</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14673</v>
      </c>
      <c r="G201" s="297"/>
      <c r="H201" s="297" t="s">
        <v>2071</v>
      </c>
      <c r="I201" s="297" t="s">
        <v>5082</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14673</v>
      </c>
      <c r="G202" s="297"/>
      <c r="H202" s="297" t="s">
        <v>1926</v>
      </c>
      <c r="I202" s="297" t="s">
        <v>9994</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14673</v>
      </c>
      <c r="G203" s="297"/>
      <c r="H203" s="297" t="s">
        <v>1834</v>
      </c>
      <c r="I203" s="297" t="s">
        <v>14236</v>
      </c>
      <c r="J203" s="299" t="str">
        <f t="shared" si="6"/>
        <v>GoldSD (Samdok) Metal</v>
      </c>
      <c r="K203" s="299" t="str">
        <f t="shared" si="7"/>
        <v>GoldSD (Samdok) Metal</v>
      </c>
    </row>
    <row r="204" spans="1:11">
      <c r="A204" s="297" t="s">
        <v>1263</v>
      </c>
      <c r="B204" s="297" t="s">
        <v>13601</v>
      </c>
      <c r="C204" s="297" t="s">
        <v>13601</v>
      </c>
      <c r="D204" s="297" t="s">
        <v>1235</v>
      </c>
      <c r="E204" s="297" t="s">
        <v>827</v>
      </c>
      <c r="F204" s="297" t="s">
        <v>14673</v>
      </c>
      <c r="G204" s="297"/>
      <c r="H204" s="297" t="s">
        <v>1927</v>
      </c>
      <c r="I204" s="297" t="s">
        <v>5532</v>
      </c>
      <c r="J204" s="299" t="str">
        <f t="shared" si="6"/>
        <v>GoldSEMPSA Joyeria Plateria S.A.</v>
      </c>
      <c r="K204" s="299" t="str">
        <f t="shared" si="7"/>
        <v>GoldSEMPSA Joyeria Plateria S.A.</v>
      </c>
    </row>
    <row r="205" spans="1:11">
      <c r="A205" s="297" t="s">
        <v>1263</v>
      </c>
      <c r="B205" s="297" t="s">
        <v>3007</v>
      </c>
      <c r="C205" s="297" t="s">
        <v>13601</v>
      </c>
      <c r="D205" s="297" t="s">
        <v>1235</v>
      </c>
      <c r="E205" s="297" t="s">
        <v>827</v>
      </c>
      <c r="F205" s="297" t="s">
        <v>14673</v>
      </c>
      <c r="G205" s="297"/>
      <c r="H205" s="297" t="s">
        <v>1927</v>
      </c>
      <c r="I205" s="297" t="s">
        <v>5532</v>
      </c>
      <c r="J205" s="299" t="str">
        <f t="shared" si="6"/>
        <v>GoldSEMPSA Joyería Platería S.A.</v>
      </c>
      <c r="K205" s="299" t="str">
        <f t="shared" si="7"/>
        <v>GoldSEMPSA Joyería Platería S.A.</v>
      </c>
    </row>
    <row r="206" spans="1:11">
      <c r="A206" s="297" t="s">
        <v>1263</v>
      </c>
      <c r="B206" s="297" t="s">
        <v>1928</v>
      </c>
      <c r="C206" s="297" t="s">
        <v>13601</v>
      </c>
      <c r="D206" s="297" t="s">
        <v>1235</v>
      </c>
      <c r="E206" s="297" t="s">
        <v>827</v>
      </c>
      <c r="F206" s="297" t="s">
        <v>14673</v>
      </c>
      <c r="G206" s="297"/>
      <c r="H206" s="297" t="s">
        <v>1927</v>
      </c>
      <c r="I206" s="297" t="s">
        <v>5532</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14673</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3168</v>
      </c>
      <c r="C208" s="297" t="s">
        <v>1848</v>
      </c>
      <c r="D208" s="297" t="s">
        <v>1232</v>
      </c>
      <c r="E208" s="297" t="s">
        <v>1849</v>
      </c>
      <c r="F208" s="297" t="s">
        <v>14673</v>
      </c>
      <c r="G208" s="297"/>
      <c r="H208" s="297" t="s">
        <v>1850</v>
      </c>
      <c r="I208" s="297" t="s">
        <v>1914</v>
      </c>
      <c r="J208" s="299" t="str">
        <f t="shared" si="6"/>
        <v>GoldShandong Guoda Gold Co., Ltd.</v>
      </c>
      <c r="K208" s="299" t="str">
        <f t="shared" si="7"/>
        <v>GoldShandong Guoda Gold Co., Ltd.</v>
      </c>
    </row>
    <row r="209" spans="1:11">
      <c r="A209" s="297" t="s">
        <v>1263</v>
      </c>
      <c r="B209" s="297" t="s">
        <v>14304</v>
      </c>
      <c r="C209" s="297" t="s">
        <v>2626</v>
      </c>
      <c r="D209" s="297" t="s">
        <v>1232</v>
      </c>
      <c r="E209" s="297" t="s">
        <v>834</v>
      </c>
      <c r="F209" s="297" t="s">
        <v>14673</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14673</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14673</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14673</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14673</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14673</v>
      </c>
      <c r="G214" s="297"/>
      <c r="H214" s="297" t="s">
        <v>1941</v>
      </c>
      <c r="I214" s="297" t="s">
        <v>1942</v>
      </c>
      <c r="J214" s="299" t="str">
        <f t="shared" si="6"/>
        <v>GoldShonan Plant Tanaka Kikinzoku</v>
      </c>
      <c r="K214" s="299" t="str">
        <f t="shared" si="7"/>
        <v>GoldShonan Plant Tanaka Kikinzoku</v>
      </c>
    </row>
    <row r="215" spans="1:11">
      <c r="A215" s="297" t="s">
        <v>1263</v>
      </c>
      <c r="B215" s="297" t="s">
        <v>14305</v>
      </c>
      <c r="C215" s="297" t="s">
        <v>1042</v>
      </c>
      <c r="D215" s="297" t="s">
        <v>1011</v>
      </c>
      <c r="E215" s="297" t="s">
        <v>829</v>
      </c>
      <c r="F215" s="297" t="s">
        <v>14673</v>
      </c>
      <c r="G215" s="297"/>
      <c r="H215" s="297" t="s">
        <v>1937</v>
      </c>
      <c r="I215" s="297" t="s">
        <v>11108</v>
      </c>
      <c r="J215" s="299" t="str">
        <f t="shared" si="6"/>
        <v>GoldShyolkovsky</v>
      </c>
      <c r="K215" s="299" t="str">
        <f t="shared" si="7"/>
        <v>GoldShyolkovsky</v>
      </c>
    </row>
    <row r="216" spans="1:11">
      <c r="A216" s="297" t="s">
        <v>1263</v>
      </c>
      <c r="B216" s="297" t="s">
        <v>2624</v>
      </c>
      <c r="C216" s="297" t="s">
        <v>2624</v>
      </c>
      <c r="D216" s="297" t="s">
        <v>1232</v>
      </c>
      <c r="E216" s="297" t="s">
        <v>1550</v>
      </c>
      <c r="F216" s="297" t="s">
        <v>14673</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14673</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3153</v>
      </c>
      <c r="E218" s="297" t="s">
        <v>1552</v>
      </c>
      <c r="F218" s="297" t="s">
        <v>14673</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14673</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14673</v>
      </c>
      <c r="G220" s="297"/>
      <c r="H220" s="297" t="s">
        <v>1937</v>
      </c>
      <c r="I220" s="297" t="s">
        <v>11108</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3153</v>
      </c>
      <c r="E221" s="297" t="s">
        <v>830</v>
      </c>
      <c r="F221" s="297" t="s">
        <v>14673</v>
      </c>
      <c r="G221" s="297"/>
      <c r="H221" s="297" t="s">
        <v>1938</v>
      </c>
      <c r="I221" s="297" t="s">
        <v>12663</v>
      </c>
      <c r="J221" s="299" t="str">
        <f t="shared" si="6"/>
        <v>GoldSolar Applied Materials Technology Corp.</v>
      </c>
      <c r="K221" s="299" t="str">
        <f t="shared" si="7"/>
        <v>GoldSolar Applied Materials Technology Corp.</v>
      </c>
    </row>
    <row r="222" spans="1:11">
      <c r="A222" s="297" t="s">
        <v>1263</v>
      </c>
      <c r="B222" s="297" t="s">
        <v>34</v>
      </c>
      <c r="C222" s="297" t="s">
        <v>1043</v>
      </c>
      <c r="D222" s="297" t="s">
        <v>3153</v>
      </c>
      <c r="E222" s="297" t="s">
        <v>830</v>
      </c>
      <c r="F222" s="297" t="s">
        <v>14673</v>
      </c>
      <c r="G222" s="297"/>
      <c r="H222" s="297" t="s">
        <v>1938</v>
      </c>
      <c r="I222" s="297" t="s">
        <v>12663</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3153</v>
      </c>
      <c r="E223" s="297" t="s">
        <v>830</v>
      </c>
      <c r="F223" s="297" t="s">
        <v>14673</v>
      </c>
      <c r="G223" s="297"/>
      <c r="H223" s="297" t="s">
        <v>1938</v>
      </c>
      <c r="I223" s="297" t="s">
        <v>12663</v>
      </c>
      <c r="J223" s="299" t="str">
        <f t="shared" si="6"/>
        <v>GoldSolartech</v>
      </c>
      <c r="K223" s="299" t="str">
        <f t="shared" si="7"/>
        <v>GoldSolartech</v>
      </c>
    </row>
    <row r="224" spans="1:11">
      <c r="A224" s="297" t="s">
        <v>1263</v>
      </c>
      <c r="B224" s="297" t="s">
        <v>3277</v>
      </c>
      <c r="C224" s="297" t="s">
        <v>3277</v>
      </c>
      <c r="D224" s="297" t="s">
        <v>1245</v>
      </c>
      <c r="E224" s="297" t="s">
        <v>3278</v>
      </c>
      <c r="F224" s="297" t="s">
        <v>14673</v>
      </c>
      <c r="G224" s="297"/>
      <c r="H224" s="297" t="s">
        <v>3279</v>
      </c>
      <c r="I224" s="297" t="s">
        <v>3279</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14673</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14673</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14673</v>
      </c>
      <c r="G227" s="297"/>
      <c r="H227" s="297" t="s">
        <v>1939</v>
      </c>
      <c r="I227" s="297" t="s">
        <v>2702</v>
      </c>
      <c r="J227" s="299" t="str">
        <f t="shared" si="6"/>
        <v>GoldSumitomo Metal Mining Co., Ltd.</v>
      </c>
      <c r="K227" s="299" t="str">
        <f t="shared" si="7"/>
        <v>GoldSumitomo Metal Mining Co., Ltd.</v>
      </c>
    </row>
    <row r="228" spans="1:11">
      <c r="A228" s="297" t="s">
        <v>1263</v>
      </c>
      <c r="B228" s="297" t="s">
        <v>14306</v>
      </c>
      <c r="C228" s="297" t="s">
        <v>14306</v>
      </c>
      <c r="D228" s="297" t="s">
        <v>1244</v>
      </c>
      <c r="E228" s="297" t="s">
        <v>3182</v>
      </c>
      <c r="F228" s="297" t="s">
        <v>14673</v>
      </c>
      <c r="G228" s="297"/>
      <c r="H228" s="297" t="s">
        <v>14327</v>
      </c>
      <c r="I228" s="297" t="s">
        <v>14244</v>
      </c>
      <c r="J228" s="299" t="str">
        <f t="shared" si="6"/>
        <v>GoldSungEel HiMetal Co., Ltd.</v>
      </c>
      <c r="K228" s="299" t="str">
        <f t="shared" si="7"/>
        <v>GoldSungEel HiMetal Co., Ltd.</v>
      </c>
    </row>
    <row r="229" spans="1:11">
      <c r="A229" s="297" t="s">
        <v>1263</v>
      </c>
      <c r="B229" s="297" t="s">
        <v>3183</v>
      </c>
      <c r="C229" s="297" t="s">
        <v>14306</v>
      </c>
      <c r="D229" s="297" t="s">
        <v>1244</v>
      </c>
      <c r="E229" s="297" t="s">
        <v>3182</v>
      </c>
      <c r="F229" s="297" t="s">
        <v>14673</v>
      </c>
      <c r="G229" s="297"/>
      <c r="H229" s="297" t="s">
        <v>14327</v>
      </c>
      <c r="I229" s="297" t="s">
        <v>14244</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14673</v>
      </c>
      <c r="G230" s="297"/>
      <c r="H230" s="297" t="s">
        <v>1999</v>
      </c>
      <c r="I230" s="297" t="s">
        <v>7392</v>
      </c>
      <c r="J230" s="299" t="str">
        <f t="shared" si="6"/>
        <v>GoldT.C.A S.p.A</v>
      </c>
      <c r="K230" s="299" t="str">
        <f t="shared" si="7"/>
        <v>GoldT.C.A S.p.A</v>
      </c>
    </row>
    <row r="231" spans="1:11">
      <c r="A231" s="297" t="s">
        <v>1263</v>
      </c>
      <c r="B231" s="297" t="s">
        <v>2992</v>
      </c>
      <c r="C231" s="297" t="s">
        <v>1371</v>
      </c>
      <c r="D231" s="297" t="s">
        <v>1241</v>
      </c>
      <c r="E231" s="297" t="s">
        <v>809</v>
      </c>
      <c r="F231" s="297" t="s">
        <v>14673</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14673</v>
      </c>
      <c r="G232" s="297"/>
      <c r="H232" s="297" t="s">
        <v>3062</v>
      </c>
      <c r="I232" s="297" t="s">
        <v>7586</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14673</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14673</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3038</v>
      </c>
      <c r="C235" s="297" t="s">
        <v>1374</v>
      </c>
      <c r="D235" s="297" t="s">
        <v>1241</v>
      </c>
      <c r="E235" s="297" t="s">
        <v>832</v>
      </c>
      <c r="F235" s="297" t="s">
        <v>14673</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14673</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14673</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14673</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14673</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14673</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14673</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3244</v>
      </c>
      <c r="D242" s="297" t="s">
        <v>1225</v>
      </c>
      <c r="E242" s="297" t="s">
        <v>842</v>
      </c>
      <c r="F242" s="297" t="s">
        <v>14673</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14673</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14673</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14673</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14673</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14673</v>
      </c>
      <c r="G247" s="297"/>
      <c r="H247" s="297" t="s">
        <v>1956</v>
      </c>
      <c r="I247" s="297" t="s">
        <v>3920</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14673</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14673</v>
      </c>
      <c r="G249" s="297"/>
      <c r="H249" s="297" t="s">
        <v>1952</v>
      </c>
      <c r="I249" s="297" t="s">
        <v>14239</v>
      </c>
      <c r="J249" s="299" t="str">
        <f t="shared" si="6"/>
        <v>GoldTorecom</v>
      </c>
      <c r="K249" s="299" t="str">
        <f t="shared" si="7"/>
        <v>GoldTorecom</v>
      </c>
    </row>
    <row r="250" spans="1:11">
      <c r="A250" s="297" t="s">
        <v>1263</v>
      </c>
      <c r="B250" s="297" t="s">
        <v>1940</v>
      </c>
      <c r="C250" s="297" t="s">
        <v>66</v>
      </c>
      <c r="D250" s="297" t="s">
        <v>1241</v>
      </c>
      <c r="E250" s="297" t="s">
        <v>831</v>
      </c>
      <c r="F250" s="297" t="s">
        <v>14673</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14673</v>
      </c>
      <c r="G251" s="297"/>
      <c r="H251" s="297" t="s">
        <v>1953</v>
      </c>
      <c r="I251" s="297" t="s">
        <v>1954</v>
      </c>
      <c r="J251" s="299" t="str">
        <f t="shared" si="6"/>
        <v>GoldUmicore Brasil Ltda.</v>
      </c>
      <c r="K251" s="299" t="str">
        <f t="shared" si="7"/>
        <v>GoldUmicore Brasil Ltda.</v>
      </c>
    </row>
    <row r="252" spans="1:11">
      <c r="A252" s="297" t="s">
        <v>1263</v>
      </c>
      <c r="B252" s="297" t="s">
        <v>3280</v>
      </c>
      <c r="C252" s="297" t="s">
        <v>3015</v>
      </c>
      <c r="D252" s="297" t="s">
        <v>1227</v>
      </c>
      <c r="E252" s="297" t="s">
        <v>839</v>
      </c>
      <c r="F252" s="297" t="s">
        <v>14673</v>
      </c>
      <c r="G252" s="297"/>
      <c r="H252" s="297" t="s">
        <v>1955</v>
      </c>
      <c r="I252" s="297" t="s">
        <v>3920</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14673</v>
      </c>
      <c r="G253" s="297"/>
      <c r="H253" s="297" t="s">
        <v>13573</v>
      </c>
      <c r="I253" s="297" t="s">
        <v>12205</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14673</v>
      </c>
      <c r="G254" s="297"/>
      <c r="H254" s="297" t="s">
        <v>1955</v>
      </c>
      <c r="I254" s="297" t="s">
        <v>3920</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3154</v>
      </c>
      <c r="E255" s="297" t="s">
        <v>840</v>
      </c>
      <c r="F255" s="297" t="s">
        <v>14673</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14673</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14673</v>
      </c>
      <c r="G257" s="297"/>
      <c r="H257" s="297" t="s">
        <v>1958</v>
      </c>
      <c r="I257" s="297" t="s">
        <v>1811</v>
      </c>
      <c r="J257" s="299" t="str">
        <f t="shared" si="6"/>
        <v>GoldValcambi S.A.</v>
      </c>
      <c r="K257" s="299" t="str">
        <f t="shared" si="7"/>
        <v>GoldValcambi S.A.</v>
      </c>
    </row>
    <row r="258" spans="1:11">
      <c r="A258" s="297" t="s">
        <v>1263</v>
      </c>
      <c r="B258" s="297" t="s">
        <v>3244</v>
      </c>
      <c r="C258" s="297" t="s">
        <v>3244</v>
      </c>
      <c r="D258" s="297" t="s">
        <v>1225</v>
      </c>
      <c r="E258" s="297" t="s">
        <v>842</v>
      </c>
      <c r="F258" s="297" t="s">
        <v>14673</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14673</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3154</v>
      </c>
      <c r="E260" s="297" t="s">
        <v>801</v>
      </c>
      <c r="F260" s="297" t="s">
        <v>14673</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14673</v>
      </c>
      <c r="G261" s="297"/>
      <c r="H261" s="297" t="s">
        <v>1823</v>
      </c>
      <c r="I261" s="297" t="s">
        <v>1824</v>
      </c>
      <c r="J261" s="299" t="str">
        <f t="shared" si="6"/>
        <v>GoldXstrata</v>
      </c>
      <c r="K261" s="299" t="str">
        <f t="shared" si="7"/>
        <v>GoldXstrata</v>
      </c>
    </row>
    <row r="262" spans="1:11">
      <c r="A262" s="297" t="s">
        <v>1263</v>
      </c>
      <c r="B262" s="297" t="s">
        <v>14307</v>
      </c>
      <c r="C262" s="297" t="s">
        <v>14307</v>
      </c>
      <c r="D262" s="297" t="s">
        <v>1241</v>
      </c>
      <c r="E262" s="297" t="s">
        <v>843</v>
      </c>
      <c r="F262" s="297" t="s">
        <v>14673</v>
      </c>
      <c r="G262" s="297"/>
      <c r="H262" s="297" t="s">
        <v>14328</v>
      </c>
      <c r="I262" s="297" t="s">
        <v>7549</v>
      </c>
      <c r="J262" s="299" t="str">
        <f t="shared" ref="J262:J325" si="8">A262&amp;B262</f>
        <v>GoldYamakin Co., Ltd.</v>
      </c>
      <c r="K262" s="299" t="str">
        <f t="shared" ref="K262:K325" si="9">A262&amp;B262</f>
        <v>GoldYamakin Co., Ltd.</v>
      </c>
    </row>
    <row r="263" spans="1:11">
      <c r="A263" s="297" t="s">
        <v>1263</v>
      </c>
      <c r="B263" s="297" t="s">
        <v>14308</v>
      </c>
      <c r="C263" s="297" t="s">
        <v>14307</v>
      </c>
      <c r="D263" s="297" t="s">
        <v>1241</v>
      </c>
      <c r="E263" s="297" t="s">
        <v>843</v>
      </c>
      <c r="F263" s="297" t="s">
        <v>14673</v>
      </c>
      <c r="G263" s="297"/>
      <c r="H263" s="297" t="s">
        <v>14328</v>
      </c>
      <c r="I263" s="297" t="s">
        <v>7549</v>
      </c>
      <c r="J263" s="299" t="str">
        <f t="shared" si="8"/>
        <v>GoldYamamoto Precious Co., Ltd.</v>
      </c>
      <c r="K263" s="299" t="str">
        <f t="shared" si="9"/>
        <v>GoldYamamoto Precious Co., Ltd.</v>
      </c>
    </row>
    <row r="264" spans="1:11">
      <c r="A264" s="297" t="s">
        <v>1263</v>
      </c>
      <c r="B264" s="297" t="s">
        <v>2630</v>
      </c>
      <c r="C264" s="297" t="s">
        <v>14307</v>
      </c>
      <c r="D264" s="297" t="s">
        <v>1241</v>
      </c>
      <c r="E264" s="297" t="s">
        <v>843</v>
      </c>
      <c r="F264" s="297" t="s">
        <v>14673</v>
      </c>
      <c r="G264" s="297"/>
      <c r="H264" s="297" t="s">
        <v>14328</v>
      </c>
      <c r="I264" s="297" t="s">
        <v>7549</v>
      </c>
      <c r="J264" s="299" t="str">
        <f t="shared" si="8"/>
        <v>GoldYamamoto Precious Metal Co., Ltd.</v>
      </c>
      <c r="K264" s="299" t="str">
        <f t="shared" si="9"/>
        <v>GoldYamamoto Precious Metal Co., Ltd.</v>
      </c>
    </row>
    <row r="265" spans="1:11">
      <c r="A265" s="297" t="s">
        <v>1263</v>
      </c>
      <c r="B265" s="297" t="s">
        <v>1964</v>
      </c>
      <c r="C265" s="297" t="s">
        <v>14307</v>
      </c>
      <c r="D265" s="297" t="s">
        <v>1241</v>
      </c>
      <c r="E265" s="297" t="s">
        <v>843</v>
      </c>
      <c r="F265" s="297" t="s">
        <v>14673</v>
      </c>
      <c r="G265" s="297"/>
      <c r="H265" s="297" t="s">
        <v>14328</v>
      </c>
      <c r="I265" s="297" t="s">
        <v>7549</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14673</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14673</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14673</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14673</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14673</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14673</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14673</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14673</v>
      </c>
      <c r="G273" s="297"/>
      <c r="H273" s="297" t="s">
        <v>1850</v>
      </c>
      <c r="I273" s="297" t="s">
        <v>1914</v>
      </c>
      <c r="J273" s="299" t="str">
        <f t="shared" si="8"/>
        <v>GoldZhaojin Mining Industry Co., Ltd.</v>
      </c>
      <c r="K273" s="299" t="str">
        <f t="shared" si="9"/>
        <v>GoldZhaojin Mining Industry Co., Ltd.</v>
      </c>
    </row>
    <row r="274" spans="1:11">
      <c r="A274" s="297" t="s">
        <v>1263</v>
      </c>
      <c r="B274" s="297" t="s">
        <v>3281</v>
      </c>
      <c r="C274" s="297" t="s">
        <v>2623</v>
      </c>
      <c r="D274" s="297" t="s">
        <v>1232</v>
      </c>
      <c r="E274" s="297" t="s">
        <v>828</v>
      </c>
      <c r="F274" s="297" t="s">
        <v>14673</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14673</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14673</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14673</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3252</v>
      </c>
      <c r="D278" s="297" t="s">
        <v>1232</v>
      </c>
      <c r="E278" s="297" t="s">
        <v>847</v>
      </c>
      <c r="F278" s="297" t="s">
        <v>14673</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3252</v>
      </c>
      <c r="D279" s="297" t="s">
        <v>1232</v>
      </c>
      <c r="E279" s="297" t="s">
        <v>847</v>
      </c>
      <c r="F279" s="297" t="s">
        <v>14673</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3282</v>
      </c>
      <c r="F282" s="297" t="s">
        <v>14673</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14673</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14673</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14309</v>
      </c>
      <c r="D285" s="297" t="s">
        <v>1232</v>
      </c>
      <c r="E285" s="297" t="s">
        <v>849</v>
      </c>
      <c r="F285" s="297" t="s">
        <v>14673</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3154</v>
      </c>
      <c r="E286" s="297" t="s">
        <v>1554</v>
      </c>
      <c r="F286" s="297" t="s">
        <v>14673</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14673</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14673</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3154</v>
      </c>
      <c r="E289" s="297" t="s">
        <v>851</v>
      </c>
      <c r="F289" s="297" t="s">
        <v>14673</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14673</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14673</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14673</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14673</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3154</v>
      </c>
      <c r="E294" s="297" t="s">
        <v>1582</v>
      </c>
      <c r="F294" s="297" t="s">
        <v>14673</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14309</v>
      </c>
      <c r="C295" s="297" t="s">
        <v>14309</v>
      </c>
      <c r="D295" s="297" t="s">
        <v>1232</v>
      </c>
      <c r="E295" s="297" t="s">
        <v>849</v>
      </c>
      <c r="F295" s="297" t="s">
        <v>14673</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14673</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14673</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14673</v>
      </c>
      <c r="G298" s="297"/>
      <c r="H298" s="297" t="s">
        <v>2044</v>
      </c>
      <c r="I298" s="297" t="s">
        <v>5073</v>
      </c>
      <c r="J298" s="299" t="str">
        <f t="shared" si="8"/>
        <v>TantalumH.C. Starck Hermsdorf GmbH</v>
      </c>
      <c r="K298" s="299" t="str">
        <f t="shared" si="9"/>
        <v>TantalumH.C. Starck Hermsdorf GmbH</v>
      </c>
    </row>
    <row r="299" spans="1:11">
      <c r="A299" s="297" t="s">
        <v>1265</v>
      </c>
      <c r="B299" s="297" t="s">
        <v>1588</v>
      </c>
      <c r="C299" s="297" t="s">
        <v>1588</v>
      </c>
      <c r="D299" s="297" t="s">
        <v>3154</v>
      </c>
      <c r="E299" s="297" t="s">
        <v>1589</v>
      </c>
      <c r="F299" s="297" t="s">
        <v>14673</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14673</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14673</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3283</v>
      </c>
      <c r="C302" s="297" t="s">
        <v>3283</v>
      </c>
      <c r="D302" s="297" t="s">
        <v>1234</v>
      </c>
      <c r="E302" s="297" t="s">
        <v>1585</v>
      </c>
      <c r="F302" s="297" t="s">
        <v>14673</v>
      </c>
      <c r="G302" s="297"/>
      <c r="H302" s="297" t="s">
        <v>2042</v>
      </c>
      <c r="I302" s="297" t="s">
        <v>5095</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14673</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14673</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14673</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14310</v>
      </c>
      <c r="C306" s="297" t="s">
        <v>14310</v>
      </c>
      <c r="D306" s="297" t="s">
        <v>1232</v>
      </c>
      <c r="E306" s="297" t="s">
        <v>14311</v>
      </c>
      <c r="F306" s="297" t="s">
        <v>14673</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14673</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3284</v>
      </c>
      <c r="C308" s="297" t="s">
        <v>53</v>
      </c>
      <c r="D308" s="297" t="s">
        <v>1232</v>
      </c>
      <c r="E308" s="297" t="s">
        <v>856</v>
      </c>
      <c r="F308" s="297" t="s">
        <v>14673</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14673</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14673</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14673</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3154</v>
      </c>
      <c r="E312" s="297" t="s">
        <v>1605</v>
      </c>
      <c r="F312" s="297" t="s">
        <v>14673</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14673</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14673</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14673</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13598</v>
      </c>
      <c r="C316" s="297" t="s">
        <v>13598</v>
      </c>
      <c r="D316" s="297" t="s">
        <v>1228</v>
      </c>
      <c r="E316" s="297" t="s">
        <v>859</v>
      </c>
      <c r="F316" s="297" t="s">
        <v>14673</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13598</v>
      </c>
      <c r="D317" s="297" t="s">
        <v>1228</v>
      </c>
      <c r="E317" s="297" t="s">
        <v>859</v>
      </c>
      <c r="F317" s="297" t="s">
        <v>14673</v>
      </c>
      <c r="G317" s="297"/>
      <c r="H317" s="297" t="s">
        <v>2015</v>
      </c>
      <c r="I317" s="297" t="s">
        <v>2016</v>
      </c>
      <c r="J317" s="299" t="str">
        <f t="shared" si="8"/>
        <v>TantalumMineração Taboca S.A.</v>
      </c>
      <c r="K317" s="299" t="str">
        <f t="shared" si="9"/>
        <v>TantalumMineração Taboca S.A.</v>
      </c>
    </row>
    <row r="318" spans="1:11">
      <c r="A318" s="297" t="s">
        <v>1265</v>
      </c>
      <c r="B318" s="297" t="s">
        <v>14312</v>
      </c>
      <c r="C318" s="297" t="s">
        <v>13598</v>
      </c>
      <c r="D318" s="297" t="s">
        <v>1228</v>
      </c>
      <c r="E318" s="297" t="s">
        <v>859</v>
      </c>
      <c r="F318" s="297" t="s">
        <v>14673</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14673</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14673</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3285</v>
      </c>
      <c r="D321" s="297" t="s">
        <v>1236</v>
      </c>
      <c r="E321" s="297" t="s">
        <v>861</v>
      </c>
      <c r="F321" s="297" t="s">
        <v>14673</v>
      </c>
      <c r="G321" s="297"/>
      <c r="H321" s="297" t="s">
        <v>2019</v>
      </c>
      <c r="I321" s="297" t="s">
        <v>2020</v>
      </c>
      <c r="J321" s="299" t="str">
        <f t="shared" si="8"/>
        <v>TantalumMolycorp Silmet A.S.</v>
      </c>
      <c r="K321" s="299" t="str">
        <f t="shared" si="9"/>
        <v>TantalumMolycorp Silmet A.S.</v>
      </c>
    </row>
    <row r="322" spans="1:11">
      <c r="A322" s="297" t="s">
        <v>1265</v>
      </c>
      <c r="B322" s="297" t="s">
        <v>14608</v>
      </c>
      <c r="C322" s="297" t="s">
        <v>1159</v>
      </c>
      <c r="D322" s="297" t="s">
        <v>1232</v>
      </c>
      <c r="E322" s="297" t="s">
        <v>862</v>
      </c>
      <c r="F322" s="297" t="s">
        <v>14673</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14673</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3285</v>
      </c>
      <c r="C324" s="297" t="s">
        <v>3285</v>
      </c>
      <c r="D324" s="297" t="s">
        <v>1236</v>
      </c>
      <c r="E324" s="297" t="s">
        <v>861</v>
      </c>
      <c r="F324" s="297" t="s">
        <v>14673</v>
      </c>
      <c r="G324" s="297"/>
      <c r="H324" s="297" t="s">
        <v>2019</v>
      </c>
      <c r="I324" s="297" t="s">
        <v>2020</v>
      </c>
      <c r="J324" s="299" t="str">
        <f t="shared" si="8"/>
        <v>TantalumNPM Silmet AS</v>
      </c>
      <c r="K324" s="299" t="str">
        <f t="shared" si="9"/>
        <v>TantalumNPM Silmet AS</v>
      </c>
    </row>
    <row r="325" spans="1:11">
      <c r="A325" s="297" t="s">
        <v>1265</v>
      </c>
      <c r="B325" s="297" t="s">
        <v>3059</v>
      </c>
      <c r="C325" s="297" t="s">
        <v>3059</v>
      </c>
      <c r="D325" s="297" t="s">
        <v>3312</v>
      </c>
      <c r="E325" s="297" t="s">
        <v>3021</v>
      </c>
      <c r="F325" s="297" t="s">
        <v>14673</v>
      </c>
      <c r="G325" s="297"/>
      <c r="H325" s="297" t="s">
        <v>3044</v>
      </c>
      <c r="I325" s="297" t="s">
        <v>3044</v>
      </c>
      <c r="J325" s="299" t="str">
        <f t="shared" si="8"/>
        <v>TantalumPower Resources Ltd.</v>
      </c>
      <c r="K325" s="299" t="str">
        <f t="shared" si="9"/>
        <v>TantalumPower Resources Ltd.</v>
      </c>
    </row>
    <row r="326" spans="1:11">
      <c r="A326" s="297" t="s">
        <v>1265</v>
      </c>
      <c r="B326" s="297" t="s">
        <v>942</v>
      </c>
      <c r="C326" s="297" t="s">
        <v>942</v>
      </c>
      <c r="D326" s="297" t="s">
        <v>3154</v>
      </c>
      <c r="E326" s="297" t="s">
        <v>863</v>
      </c>
      <c r="F326" s="297" t="s">
        <v>14673</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3286</v>
      </c>
      <c r="C327" s="297" t="s">
        <v>13602</v>
      </c>
      <c r="D327" s="297" t="s">
        <v>1228</v>
      </c>
      <c r="E327" s="297" t="s">
        <v>2052</v>
      </c>
      <c r="F327" s="297" t="s">
        <v>14673</v>
      </c>
      <c r="G327" s="297"/>
      <c r="H327" s="297" t="s">
        <v>2011</v>
      </c>
      <c r="I327" s="297" t="s">
        <v>2053</v>
      </c>
      <c r="J327" s="299" t="str">
        <f t="shared" si="10"/>
        <v>TantalumResind Ind e Com Ltda.</v>
      </c>
      <c r="K327" s="299" t="str">
        <f t="shared" si="11"/>
        <v>TantalumResind Ind e Com Ltda.</v>
      </c>
    </row>
    <row r="328" spans="1:11">
      <c r="A328" s="297" t="s">
        <v>1265</v>
      </c>
      <c r="B328" s="297" t="s">
        <v>13602</v>
      </c>
      <c r="C328" s="297" t="s">
        <v>13602</v>
      </c>
      <c r="D328" s="297" t="s">
        <v>1228</v>
      </c>
      <c r="E328" s="297" t="s">
        <v>2052</v>
      </c>
      <c r="F328" s="297" t="s">
        <v>14673</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13602</v>
      </c>
      <c r="D329" s="297" t="s">
        <v>1228</v>
      </c>
      <c r="E329" s="297" t="s">
        <v>2052</v>
      </c>
      <c r="F329" s="297" t="s">
        <v>14673</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14313</v>
      </c>
      <c r="D330" s="297" t="s">
        <v>1232</v>
      </c>
      <c r="E330" s="297" t="s">
        <v>864</v>
      </c>
      <c r="F330" s="297" t="s">
        <v>14673</v>
      </c>
      <c r="G330" s="297"/>
      <c r="H330" s="297" t="s">
        <v>2025</v>
      </c>
      <c r="I330" s="297" t="s">
        <v>1851</v>
      </c>
      <c r="J330" s="299" t="str">
        <f t="shared" si="10"/>
        <v>TantalumRFH</v>
      </c>
      <c r="K330" s="299" t="str">
        <f t="shared" si="11"/>
        <v>TantalumRFH</v>
      </c>
    </row>
    <row r="331" spans="1:11">
      <c r="A331" s="297" t="s">
        <v>1265</v>
      </c>
      <c r="B331" s="297" t="s">
        <v>14313</v>
      </c>
      <c r="C331" s="297" t="s">
        <v>14313</v>
      </c>
      <c r="D331" s="297" t="s">
        <v>1232</v>
      </c>
      <c r="E331" s="297" t="s">
        <v>864</v>
      </c>
      <c r="F331" s="297" t="s">
        <v>14673</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14313</v>
      </c>
      <c r="D332" s="297" t="s">
        <v>1232</v>
      </c>
      <c r="E332" s="297" t="s">
        <v>864</v>
      </c>
      <c r="F332" s="297" t="s">
        <v>14673</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14673</v>
      </c>
      <c r="G333" s="297"/>
      <c r="H333" s="297" t="s">
        <v>2026</v>
      </c>
      <c r="I333" s="297" t="s">
        <v>11157</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14673</v>
      </c>
      <c r="G334" s="297"/>
      <c r="H334" s="297" t="s">
        <v>2026</v>
      </c>
      <c r="I334" s="297" t="s">
        <v>11157</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14673</v>
      </c>
      <c r="G335" s="297"/>
      <c r="H335" s="297" t="s">
        <v>2026</v>
      </c>
      <c r="I335" s="297" t="s">
        <v>11157</v>
      </c>
      <c r="J335" s="299" t="str">
        <f t="shared" si="10"/>
        <v>TantalumSolikamsk Metal Works</v>
      </c>
      <c r="K335" s="299" t="str">
        <f t="shared" si="11"/>
        <v>TantalumSolikamsk Metal Works</v>
      </c>
    </row>
    <row r="336" spans="1:11">
      <c r="A336" s="297" t="s">
        <v>1265</v>
      </c>
      <c r="B336" s="297" t="s">
        <v>3169</v>
      </c>
      <c r="C336" s="297" t="s">
        <v>3169</v>
      </c>
      <c r="D336" s="297" t="s">
        <v>1241</v>
      </c>
      <c r="E336" s="297" t="s">
        <v>866</v>
      </c>
      <c r="F336" s="297" t="s">
        <v>14673</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3169</v>
      </c>
      <c r="D337" s="297" t="s">
        <v>1241</v>
      </c>
      <c r="E337" s="297" t="s">
        <v>866</v>
      </c>
      <c r="F337" s="297" t="s">
        <v>14673</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3154</v>
      </c>
      <c r="E338" s="297" t="s">
        <v>867</v>
      </c>
      <c r="F338" s="297" t="s">
        <v>14673</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14673</v>
      </c>
      <c r="G339" s="297"/>
      <c r="H339" s="297" t="s">
        <v>1875</v>
      </c>
      <c r="I339" s="297" t="s">
        <v>7991</v>
      </c>
      <c r="J339" s="299" t="str">
        <f t="shared" si="10"/>
        <v>TantalumULBA</v>
      </c>
      <c r="K339" s="299" t="str">
        <f t="shared" si="11"/>
        <v>TantalumULBA</v>
      </c>
    </row>
    <row r="340" spans="1:11">
      <c r="A340" s="297" t="s">
        <v>1265</v>
      </c>
      <c r="B340" s="297" t="s">
        <v>2031</v>
      </c>
      <c r="C340" s="297" t="s">
        <v>2031</v>
      </c>
      <c r="D340" s="297" t="s">
        <v>1242</v>
      </c>
      <c r="E340" s="297" t="s">
        <v>868</v>
      </c>
      <c r="F340" s="297" t="s">
        <v>14673</v>
      </c>
      <c r="G340" s="297"/>
      <c r="H340" s="297" t="s">
        <v>1875</v>
      </c>
      <c r="I340" s="297" t="s">
        <v>7991</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14673</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14717</v>
      </c>
      <c r="C342" s="297" t="s">
        <v>14313</v>
      </c>
      <c r="D342" s="297" t="s">
        <v>1232</v>
      </c>
      <c r="E342" s="297" t="s">
        <v>864</v>
      </c>
      <c r="F342" s="297" t="s">
        <v>14673</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14718</v>
      </c>
      <c r="C343" s="297" t="s">
        <v>14313</v>
      </c>
      <c r="D343" s="297" t="s">
        <v>1232</v>
      </c>
      <c r="E343" s="297" t="s">
        <v>864</v>
      </c>
      <c r="F343" s="297" t="s">
        <v>14673</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14673</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14673</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3154</v>
      </c>
      <c r="E348" s="297" t="s">
        <v>871</v>
      </c>
      <c r="F348" s="297" t="s">
        <v>14673</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3154</v>
      </c>
      <c r="E349" s="297" t="s">
        <v>871</v>
      </c>
      <c r="F349" s="297" t="s">
        <v>14673</v>
      </c>
      <c r="G349" s="297"/>
      <c r="H349" s="297" t="s">
        <v>2058</v>
      </c>
      <c r="I349" s="297" t="s">
        <v>2030</v>
      </c>
      <c r="J349" s="299" t="str">
        <f t="shared" si="10"/>
        <v>TinAlpha</v>
      </c>
      <c r="K349" s="299" t="str">
        <f t="shared" si="11"/>
        <v>TinAlpha</v>
      </c>
    </row>
    <row r="350" spans="1:11">
      <c r="A350" s="297" t="s">
        <v>1264</v>
      </c>
      <c r="B350" s="297" t="s">
        <v>2061</v>
      </c>
      <c r="C350" s="297" t="s">
        <v>56</v>
      </c>
      <c r="D350" s="297" t="s">
        <v>3154</v>
      </c>
      <c r="E350" s="297" t="s">
        <v>871</v>
      </c>
      <c r="F350" s="297" t="s">
        <v>14673</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3154</v>
      </c>
      <c r="E351" s="297" t="s">
        <v>871</v>
      </c>
      <c r="F351" s="297" t="s">
        <v>14673</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3154</v>
      </c>
      <c r="E352" s="297" t="s">
        <v>871</v>
      </c>
      <c r="F352" s="297" t="s">
        <v>14673</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14673</v>
      </c>
      <c r="G353" s="297"/>
      <c r="H353" s="297" t="s">
        <v>2120</v>
      </c>
      <c r="I353" s="297" t="s">
        <v>13280</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14673</v>
      </c>
      <c r="G354" s="297"/>
      <c r="H354" s="297" t="s">
        <v>2067</v>
      </c>
      <c r="I354" s="297" t="s">
        <v>14222</v>
      </c>
      <c r="J354" s="299" t="str">
        <f t="shared" si="10"/>
        <v>TinBrand IMLI</v>
      </c>
      <c r="K354" s="299" t="str">
        <f t="shared" si="11"/>
        <v>TinBrand IMLI</v>
      </c>
    </row>
    <row r="355" spans="1:11">
      <c r="A355" s="297" t="s">
        <v>1264</v>
      </c>
      <c r="B355" s="297" t="s">
        <v>2097</v>
      </c>
      <c r="C355" s="297" t="s">
        <v>2620</v>
      </c>
      <c r="D355" s="297" t="s">
        <v>1238</v>
      </c>
      <c r="E355" s="297" t="s">
        <v>900</v>
      </c>
      <c r="F355" s="297" t="s">
        <v>14673</v>
      </c>
      <c r="G355" s="297"/>
      <c r="H355" s="297" t="s">
        <v>2065</v>
      </c>
      <c r="I355" s="297" t="s">
        <v>14222</v>
      </c>
      <c r="J355" s="299" t="str">
        <f t="shared" si="10"/>
        <v>TinBrand RBT</v>
      </c>
      <c r="K355" s="299" t="str">
        <f t="shared" si="11"/>
        <v>TinBrand RBT</v>
      </c>
    </row>
    <row r="356" spans="1:11">
      <c r="A356" s="297" t="s">
        <v>1264</v>
      </c>
      <c r="B356" s="297" t="s">
        <v>2720</v>
      </c>
      <c r="C356" s="297" t="s">
        <v>2632</v>
      </c>
      <c r="D356" s="297" t="s">
        <v>1232</v>
      </c>
      <c r="E356" s="297" t="s">
        <v>910</v>
      </c>
      <c r="F356" s="297" t="s">
        <v>14673</v>
      </c>
      <c r="G356" s="297"/>
      <c r="H356" s="297" t="s">
        <v>3171</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14673</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14673</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14314</v>
      </c>
      <c r="C359" s="297" t="s">
        <v>14314</v>
      </c>
      <c r="D359" s="297" t="s">
        <v>1232</v>
      </c>
      <c r="E359" s="297" t="s">
        <v>14315</v>
      </c>
      <c r="F359" s="297" t="s">
        <v>14673</v>
      </c>
      <c r="G359" s="297"/>
      <c r="H359" s="297" t="s">
        <v>14342</v>
      </c>
      <c r="I359" s="297" t="s">
        <v>4669</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14673</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14673</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14673</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14673</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14673</v>
      </c>
      <c r="G364" s="297"/>
      <c r="H364" s="297" t="s">
        <v>3171</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14673</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3154</v>
      </c>
      <c r="E366" s="297" t="s">
        <v>871</v>
      </c>
      <c r="F366" s="297" t="s">
        <v>14673</v>
      </c>
      <c r="G366" s="297"/>
      <c r="H366" s="297" t="s">
        <v>2058</v>
      </c>
      <c r="I366" s="297" t="s">
        <v>2030</v>
      </c>
      <c r="J366" s="299" t="str">
        <f t="shared" si="10"/>
        <v>TinCookson</v>
      </c>
      <c r="K366" s="299" t="str">
        <f t="shared" si="11"/>
        <v>TinCookson</v>
      </c>
    </row>
    <row r="367" spans="1:11">
      <c r="A367" s="297" t="s">
        <v>1264</v>
      </c>
      <c r="B367" s="297" t="s">
        <v>2062</v>
      </c>
      <c r="C367" s="297" t="s">
        <v>56</v>
      </c>
      <c r="D367" s="297" t="s">
        <v>3154</v>
      </c>
      <c r="E367" s="297" t="s">
        <v>871</v>
      </c>
      <c r="F367" s="297" t="s">
        <v>14673</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3154</v>
      </c>
      <c r="E368" s="297" t="s">
        <v>871</v>
      </c>
      <c r="F368" s="297" t="s">
        <v>14673</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14673</v>
      </c>
      <c r="G369" s="297"/>
      <c r="H369" s="297" t="s">
        <v>2065</v>
      </c>
      <c r="I369" s="297" t="s">
        <v>14222</v>
      </c>
      <c r="J369" s="299" t="str">
        <f t="shared" si="10"/>
        <v>TinCV Ayi Jaya</v>
      </c>
      <c r="K369" s="299" t="str">
        <f t="shared" si="11"/>
        <v>TinCV Ayi Jaya</v>
      </c>
    </row>
    <row r="370" spans="1:11">
      <c r="A370" s="297" t="s">
        <v>1264</v>
      </c>
      <c r="B370" s="297" t="s">
        <v>2793</v>
      </c>
      <c r="C370" s="297" t="s">
        <v>2793</v>
      </c>
      <c r="D370" s="297" t="s">
        <v>1238</v>
      </c>
      <c r="E370" s="297" t="s">
        <v>2794</v>
      </c>
      <c r="F370" s="297" t="s">
        <v>14673</v>
      </c>
      <c r="G370" s="297"/>
      <c r="H370" s="297" t="s">
        <v>2067</v>
      </c>
      <c r="I370" s="297" t="s">
        <v>14222</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14673</v>
      </c>
      <c r="G371" s="297"/>
      <c r="H371" s="297" t="s">
        <v>2065</v>
      </c>
      <c r="I371" s="297" t="s">
        <v>14222</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14673</v>
      </c>
      <c r="G372" s="297"/>
      <c r="H372" s="297" t="s">
        <v>3170</v>
      </c>
      <c r="I372" s="297" t="s">
        <v>14222</v>
      </c>
      <c r="J372" s="299" t="str">
        <f t="shared" si="10"/>
        <v>TinCV Nurjanah</v>
      </c>
      <c r="K372" s="299" t="str">
        <f t="shared" si="11"/>
        <v>TinCV Nurjanah</v>
      </c>
    </row>
    <row r="373" spans="1:11">
      <c r="A373" s="297" t="s">
        <v>1264</v>
      </c>
      <c r="B373" s="297" t="s">
        <v>967</v>
      </c>
      <c r="C373" s="297" t="s">
        <v>14609</v>
      </c>
      <c r="D373" s="297" t="s">
        <v>1238</v>
      </c>
      <c r="E373" s="297" t="s">
        <v>872</v>
      </c>
      <c r="F373" s="297" t="s">
        <v>14673</v>
      </c>
      <c r="G373" s="297"/>
      <c r="H373" s="297" t="s">
        <v>2066</v>
      </c>
      <c r="I373" s="297" t="s">
        <v>14222</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14673</v>
      </c>
      <c r="G374" s="297"/>
      <c r="H374" s="297" t="s">
        <v>2067</v>
      </c>
      <c r="I374" s="297" t="s">
        <v>14222</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14673</v>
      </c>
      <c r="G375" s="297"/>
      <c r="H375" s="297" t="s">
        <v>2067</v>
      </c>
      <c r="I375" s="297" t="s">
        <v>14222</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14673</v>
      </c>
      <c r="G376" s="297"/>
      <c r="H376" s="297" t="s">
        <v>2067</v>
      </c>
      <c r="I376" s="297" t="s">
        <v>14222</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14673</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14673</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14673</v>
      </c>
      <c r="G379" s="297"/>
      <c r="H379" s="297" t="s">
        <v>2117</v>
      </c>
      <c r="I379" s="297" t="s">
        <v>13330</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3152</v>
      </c>
      <c r="E380" s="297" t="s">
        <v>874</v>
      </c>
      <c r="F380" s="297" t="s">
        <v>14673</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3152</v>
      </c>
      <c r="E381" s="297" t="s">
        <v>874</v>
      </c>
      <c r="F381" s="297" t="s">
        <v>14673</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3152</v>
      </c>
      <c r="E382" s="297" t="s">
        <v>874</v>
      </c>
      <c r="F382" s="297" t="s">
        <v>14673</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3152</v>
      </c>
      <c r="E383" s="297" t="s">
        <v>874</v>
      </c>
      <c r="F383" s="297" t="s">
        <v>14673</v>
      </c>
      <c r="G383" s="297"/>
      <c r="H383" s="297" t="s">
        <v>2069</v>
      </c>
      <c r="I383" s="297" t="s">
        <v>2069</v>
      </c>
      <c r="J383" s="299" t="str">
        <f t="shared" si="10"/>
        <v>TinENAF</v>
      </c>
      <c r="K383" s="299" t="str">
        <f t="shared" si="11"/>
        <v>TinENAF</v>
      </c>
    </row>
    <row r="384" spans="1:11">
      <c r="A384" s="297" t="s">
        <v>1264</v>
      </c>
      <c r="B384" s="297" t="s">
        <v>13594</v>
      </c>
      <c r="C384" s="297" t="s">
        <v>13594</v>
      </c>
      <c r="D384" s="297" t="s">
        <v>1228</v>
      </c>
      <c r="E384" s="297" t="s">
        <v>875</v>
      </c>
      <c r="F384" s="297" t="s">
        <v>14673</v>
      </c>
      <c r="G384" s="297"/>
      <c r="H384" s="297" t="s">
        <v>2064</v>
      </c>
      <c r="I384" s="297" t="s">
        <v>2070</v>
      </c>
      <c r="J384" s="299" t="str">
        <f t="shared" si="10"/>
        <v>TinEstanho de Rondonia S.A.</v>
      </c>
      <c r="K384" s="299" t="str">
        <f t="shared" si="11"/>
        <v>TinEstanho de Rondonia S.A.</v>
      </c>
    </row>
    <row r="385" spans="1:11">
      <c r="A385" s="297" t="s">
        <v>1264</v>
      </c>
      <c r="B385" s="297" t="s">
        <v>14010</v>
      </c>
      <c r="C385" s="297" t="s">
        <v>13594</v>
      </c>
      <c r="D385" s="297" t="s">
        <v>1228</v>
      </c>
      <c r="E385" s="297" t="s">
        <v>875</v>
      </c>
      <c r="F385" s="297" t="s">
        <v>14673</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14673</v>
      </c>
      <c r="G386" s="297"/>
      <c r="H386" s="297" t="s">
        <v>2072</v>
      </c>
      <c r="I386" s="297" t="s">
        <v>10645</v>
      </c>
      <c r="J386" s="299" t="str">
        <f t="shared" si="10"/>
        <v>TinFenix Metals</v>
      </c>
      <c r="K386" s="299" t="str">
        <f t="shared" si="11"/>
        <v>TinFenix Metals</v>
      </c>
    </row>
    <row r="387" spans="1:11">
      <c r="A387" s="297" t="s">
        <v>1264</v>
      </c>
      <c r="B387" s="297" t="s">
        <v>2088</v>
      </c>
      <c r="C387" s="297" t="s">
        <v>1163</v>
      </c>
      <c r="D387" s="297" t="s">
        <v>1008</v>
      </c>
      <c r="E387" s="297" t="s">
        <v>884</v>
      </c>
      <c r="F387" s="297" t="s">
        <v>14673</v>
      </c>
      <c r="G387" s="297"/>
      <c r="H387" s="297" t="s">
        <v>2086</v>
      </c>
      <c r="I387" s="297" t="s">
        <v>10244</v>
      </c>
      <c r="J387" s="299" t="str">
        <f t="shared" si="10"/>
        <v>TinFunsur Smelter</v>
      </c>
      <c r="K387" s="299" t="str">
        <f t="shared" si="11"/>
        <v>TinFunsur Smelter</v>
      </c>
    </row>
    <row r="388" spans="1:11">
      <c r="A388" s="297" t="s">
        <v>1264</v>
      </c>
      <c r="B388" s="297" t="s">
        <v>14719</v>
      </c>
      <c r="C388" s="297" t="s">
        <v>2632</v>
      </c>
      <c r="D388" s="297" t="s">
        <v>1232</v>
      </c>
      <c r="E388" s="297" t="s">
        <v>910</v>
      </c>
      <c r="F388" s="297" t="s">
        <v>14673</v>
      </c>
      <c r="G388" s="297"/>
      <c r="H388" s="297" t="s">
        <v>3171</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14673</v>
      </c>
      <c r="G389" s="297"/>
      <c r="H389" s="297" t="s">
        <v>3171</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14673</v>
      </c>
      <c r="G390" s="297"/>
      <c r="H390" s="297" t="s">
        <v>3287</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14673</v>
      </c>
      <c r="G391" s="297"/>
      <c r="H391" s="297" t="s">
        <v>3171</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14673</v>
      </c>
      <c r="G392" s="297"/>
      <c r="H392" s="297" t="s">
        <v>3171</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14673</v>
      </c>
      <c r="G393" s="297"/>
      <c r="H393" s="297" t="s">
        <v>3171</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14673</v>
      </c>
      <c r="G394" s="297"/>
      <c r="H394" s="297" t="s">
        <v>3171</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14673</v>
      </c>
      <c r="G395" s="297"/>
      <c r="H395" s="297" t="s">
        <v>3171</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14673</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14673</v>
      </c>
      <c r="G397" s="297"/>
      <c r="H397" s="297" t="s">
        <v>2076</v>
      </c>
      <c r="I397" s="297" t="s">
        <v>2056</v>
      </c>
      <c r="J397" s="299" t="str">
        <f t="shared" si="12"/>
        <v>TinGuang Xi Liu Zhou</v>
      </c>
      <c r="K397" s="299" t="str">
        <f t="shared" si="13"/>
        <v>TinGuang Xi Liu Zhou</v>
      </c>
    </row>
    <row r="398" spans="1:11">
      <c r="A398" s="297" t="s">
        <v>1264</v>
      </c>
      <c r="B398" s="297" t="s">
        <v>3288</v>
      </c>
      <c r="C398" s="297" t="s">
        <v>3288</v>
      </c>
      <c r="D398" s="297" t="s">
        <v>1232</v>
      </c>
      <c r="E398" s="297" t="s">
        <v>3289</v>
      </c>
      <c r="F398" s="297" t="s">
        <v>14673</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14673</v>
      </c>
      <c r="G399" s="297"/>
      <c r="H399" s="297" t="s">
        <v>2076</v>
      </c>
      <c r="I399" s="297" t="s">
        <v>2056</v>
      </c>
      <c r="J399" s="299" t="str">
        <f t="shared" si="12"/>
        <v>TinGuangXi China Tin</v>
      </c>
      <c r="K399" s="299" t="str">
        <f t="shared" si="13"/>
        <v>TinGuangXi China Tin</v>
      </c>
    </row>
    <row r="400" spans="1:11">
      <c r="A400" s="297" t="s">
        <v>1264</v>
      </c>
      <c r="B400" s="297" t="s">
        <v>14316</v>
      </c>
      <c r="C400" s="297" t="s">
        <v>1474</v>
      </c>
      <c r="D400" s="297" t="s">
        <v>1232</v>
      </c>
      <c r="E400" s="297" t="s">
        <v>881</v>
      </c>
      <c r="F400" s="297" t="s">
        <v>14673</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14673</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14673</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14673</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14673</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14673</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14673</v>
      </c>
      <c r="G406" s="297"/>
      <c r="H406" s="297" t="s">
        <v>2101</v>
      </c>
      <c r="I406" s="297" t="s">
        <v>14222</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14673</v>
      </c>
      <c r="G407" s="297"/>
      <c r="H407" s="297" t="s">
        <v>2067</v>
      </c>
      <c r="I407" s="297" t="s">
        <v>14222</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14673</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14610</v>
      </c>
      <c r="D409" s="297" t="s">
        <v>1232</v>
      </c>
      <c r="E409" s="297" t="s">
        <v>2090</v>
      </c>
      <c r="F409" s="297" t="s">
        <v>14673</v>
      </c>
      <c r="G409" s="297"/>
      <c r="H409" s="297" t="s">
        <v>2074</v>
      </c>
      <c r="I409" s="297" t="s">
        <v>1866</v>
      </c>
      <c r="J409" s="299" t="str">
        <f t="shared" si="12"/>
        <v>TinJiangxi Nanshan</v>
      </c>
      <c r="K409" s="299" t="str">
        <f t="shared" si="13"/>
        <v>TinJiangxi Nanshan</v>
      </c>
    </row>
    <row r="410" spans="1:11">
      <c r="A410" s="297" t="s">
        <v>1264</v>
      </c>
      <c r="B410" s="297" t="s">
        <v>14610</v>
      </c>
      <c r="C410" s="297" t="s">
        <v>14610</v>
      </c>
      <c r="D410" s="297" t="s">
        <v>1232</v>
      </c>
      <c r="E410" s="297" t="s">
        <v>2090</v>
      </c>
      <c r="F410" s="297" t="s">
        <v>14673</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14673</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14673</v>
      </c>
      <c r="G412" s="297"/>
      <c r="H412" s="297" t="s">
        <v>3171</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14673</v>
      </c>
      <c r="G413" s="297"/>
      <c r="H413" s="297" t="s">
        <v>3171</v>
      </c>
      <c r="I413" s="297" t="s">
        <v>1830</v>
      </c>
      <c r="J413" s="299" t="str">
        <f t="shared" si="12"/>
        <v>TinKai Unita Trade Limited Liability Company</v>
      </c>
      <c r="K413" s="299" t="str">
        <f t="shared" si="13"/>
        <v>TinKai Unita Trade Limited Liability Company</v>
      </c>
    </row>
    <row r="414" spans="1:11">
      <c r="A414" s="297" t="s">
        <v>1264</v>
      </c>
      <c r="B414" s="297" t="s">
        <v>14611</v>
      </c>
      <c r="C414" s="297" t="s">
        <v>1595</v>
      </c>
      <c r="D414" s="297" t="s">
        <v>1232</v>
      </c>
      <c r="E414" s="297" t="s">
        <v>880</v>
      </c>
      <c r="F414" s="297" t="s">
        <v>14673</v>
      </c>
      <c r="G414" s="297"/>
      <c r="H414" s="297" t="s">
        <v>3171</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14673</v>
      </c>
      <c r="G415" s="297"/>
      <c r="H415" s="297" t="s">
        <v>2099</v>
      </c>
      <c r="I415" s="297" t="s">
        <v>6950</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14673</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14673</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14673</v>
      </c>
      <c r="G418" s="297"/>
      <c r="H418" s="297" t="s">
        <v>2081</v>
      </c>
      <c r="I418" s="297" t="s">
        <v>9781</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14673</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14673</v>
      </c>
      <c r="G420" s="297"/>
      <c r="H420" s="297" t="s">
        <v>2101</v>
      </c>
      <c r="I420" s="297" t="s">
        <v>14222</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14673</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3154</v>
      </c>
      <c r="E422" s="297" t="s">
        <v>2082</v>
      </c>
      <c r="F422" s="297" t="s">
        <v>14673</v>
      </c>
      <c r="G422" s="297"/>
      <c r="H422" s="297" t="s">
        <v>2083</v>
      </c>
      <c r="I422" s="297" t="s">
        <v>1908</v>
      </c>
      <c r="J422" s="299" t="str">
        <f t="shared" si="12"/>
        <v>TinMetallic Resources, Inc.</v>
      </c>
      <c r="K422" s="299" t="str">
        <f t="shared" si="13"/>
        <v>TinMetallic Resources, Inc.</v>
      </c>
    </row>
    <row r="423" spans="1:11">
      <c r="A423" s="297" t="s">
        <v>1264</v>
      </c>
      <c r="B423" s="297" t="s">
        <v>14317</v>
      </c>
      <c r="C423" s="297" t="s">
        <v>14317</v>
      </c>
      <c r="D423" s="297" t="s">
        <v>1227</v>
      </c>
      <c r="E423" s="297" t="s">
        <v>2125</v>
      </c>
      <c r="F423" s="297" t="s">
        <v>14673</v>
      </c>
      <c r="G423" s="297"/>
      <c r="H423" s="297" t="s">
        <v>2126</v>
      </c>
      <c r="I423" s="297" t="s">
        <v>3920</v>
      </c>
      <c r="J423" s="299" t="str">
        <f t="shared" si="12"/>
        <v>TinMetallo Belgium N.V.</v>
      </c>
      <c r="K423" s="299" t="str">
        <f t="shared" si="13"/>
        <v>TinMetallo Belgium N.V.</v>
      </c>
    </row>
    <row r="424" spans="1:11">
      <c r="A424" s="297" t="s">
        <v>1264</v>
      </c>
      <c r="B424" s="297" t="s">
        <v>14318</v>
      </c>
      <c r="C424" s="297" t="s">
        <v>14318</v>
      </c>
      <c r="D424" s="297" t="s">
        <v>1235</v>
      </c>
      <c r="E424" s="297" t="s">
        <v>2127</v>
      </c>
      <c r="F424" s="297" t="s">
        <v>14673</v>
      </c>
      <c r="G424" s="297"/>
      <c r="H424" s="297" t="s">
        <v>2128</v>
      </c>
      <c r="I424" s="297" t="s">
        <v>13578</v>
      </c>
      <c r="J424" s="299" t="str">
        <f t="shared" si="12"/>
        <v>TinMetallo Spain S.L.U.</v>
      </c>
      <c r="K424" s="299" t="str">
        <f t="shared" si="13"/>
        <v>TinMetallo Spain S.L.U.</v>
      </c>
    </row>
    <row r="425" spans="1:11">
      <c r="A425" s="297" t="s">
        <v>1264</v>
      </c>
      <c r="B425" s="297" t="s">
        <v>13598</v>
      </c>
      <c r="C425" s="297" t="s">
        <v>13598</v>
      </c>
      <c r="D425" s="297" t="s">
        <v>1228</v>
      </c>
      <c r="E425" s="297" t="s">
        <v>883</v>
      </c>
      <c r="F425" s="297" t="s">
        <v>14673</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13598</v>
      </c>
      <c r="D426" s="297" t="s">
        <v>1228</v>
      </c>
      <c r="E426" s="297" t="s">
        <v>883</v>
      </c>
      <c r="F426" s="297" t="s">
        <v>14673</v>
      </c>
      <c r="G426" s="297"/>
      <c r="H426" s="297" t="s">
        <v>2084</v>
      </c>
      <c r="I426" s="297" t="s">
        <v>1954</v>
      </c>
      <c r="J426" s="299" t="str">
        <f t="shared" si="12"/>
        <v>TinMineração Taboca S.A.</v>
      </c>
      <c r="K426" s="299" t="str">
        <f t="shared" si="13"/>
        <v>TinMineração Taboca S.A.</v>
      </c>
    </row>
    <row r="427" spans="1:11">
      <c r="A427" s="297" t="s">
        <v>1264</v>
      </c>
      <c r="B427" s="297" t="s">
        <v>14312</v>
      </c>
      <c r="C427" s="297" t="s">
        <v>13598</v>
      </c>
      <c r="D427" s="297" t="s">
        <v>1228</v>
      </c>
      <c r="E427" s="297" t="s">
        <v>883</v>
      </c>
      <c r="F427" s="297" t="s">
        <v>14673</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14673</v>
      </c>
      <c r="G428" s="297"/>
      <c r="H428" s="297" t="s">
        <v>2086</v>
      </c>
      <c r="I428" s="297" t="s">
        <v>10244</v>
      </c>
      <c r="J428" s="299" t="str">
        <f t="shared" si="12"/>
        <v>TinMinsur</v>
      </c>
      <c r="K428" s="299" t="str">
        <f t="shared" si="13"/>
        <v>TinMinsur</v>
      </c>
    </row>
    <row r="429" spans="1:11">
      <c r="A429" s="297" t="s">
        <v>1264</v>
      </c>
      <c r="B429" s="297" t="s">
        <v>1299</v>
      </c>
      <c r="C429" s="297" t="s">
        <v>1299</v>
      </c>
      <c r="D429" s="297" t="s">
        <v>1241</v>
      </c>
      <c r="E429" s="297" t="s">
        <v>885</v>
      </c>
      <c r="F429" s="297" t="s">
        <v>14673</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3037</v>
      </c>
      <c r="F430" s="297" t="s">
        <v>14673</v>
      </c>
      <c r="G430" s="297"/>
      <c r="H430" s="297" t="s">
        <v>3041</v>
      </c>
      <c r="I430" s="297" t="s">
        <v>3042</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14673</v>
      </c>
      <c r="G431" s="297"/>
      <c r="H431" s="297" t="s">
        <v>2081</v>
      </c>
      <c r="I431" s="297" t="s">
        <v>9781</v>
      </c>
      <c r="J431" s="299" t="str">
        <f t="shared" si="12"/>
        <v>TinMSC</v>
      </c>
      <c r="K431" s="299" t="str">
        <f t="shared" si="13"/>
        <v>TinMSC</v>
      </c>
    </row>
    <row r="432" spans="1:11">
      <c r="A432" s="297" t="s">
        <v>1264</v>
      </c>
      <c r="B432" s="297" t="s">
        <v>2616</v>
      </c>
      <c r="C432" s="297" t="s">
        <v>14610</v>
      </c>
      <c r="D432" s="297" t="s">
        <v>1232</v>
      </c>
      <c r="E432" s="297" t="s">
        <v>2090</v>
      </c>
      <c r="F432" s="297" t="s">
        <v>14673</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14610</v>
      </c>
      <c r="D433" s="297" t="s">
        <v>1232</v>
      </c>
      <c r="E433" s="297" t="s">
        <v>2090</v>
      </c>
      <c r="F433" s="297" t="s">
        <v>14673</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14673</v>
      </c>
      <c r="G434" s="297"/>
      <c r="H434" s="297" t="s">
        <v>2120</v>
      </c>
      <c r="I434" s="297" t="s">
        <v>13280</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14673</v>
      </c>
      <c r="G435" s="297"/>
      <c r="H435" s="297" t="s">
        <v>3031</v>
      </c>
      <c r="I435" s="297" t="s">
        <v>12175</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14673</v>
      </c>
      <c r="G436" s="297"/>
      <c r="H436" s="297" t="s">
        <v>14329</v>
      </c>
      <c r="I436" s="297" t="s">
        <v>10580</v>
      </c>
      <c r="J436" s="299" t="str">
        <f t="shared" si="12"/>
        <v>TinO.M. Manufacturing Philippines, Inc.</v>
      </c>
      <c r="K436" s="299" t="str">
        <f t="shared" si="13"/>
        <v>TinO.M. Manufacturing Philippines, Inc.</v>
      </c>
    </row>
    <row r="437" spans="1:11">
      <c r="A437" s="297" t="s">
        <v>1264</v>
      </c>
      <c r="B437" s="297" t="s">
        <v>2599</v>
      </c>
      <c r="C437" s="297" t="s">
        <v>2092</v>
      </c>
      <c r="D437" s="297" t="s">
        <v>3152</v>
      </c>
      <c r="E437" s="297" t="s">
        <v>888</v>
      </c>
      <c r="F437" s="297" t="s">
        <v>14673</v>
      </c>
      <c r="G437" s="297"/>
      <c r="H437" s="297" t="s">
        <v>2069</v>
      </c>
      <c r="I437" s="297" t="s">
        <v>2069</v>
      </c>
      <c r="J437" s="299" t="str">
        <f t="shared" si="12"/>
        <v>TinOMSA</v>
      </c>
      <c r="K437" s="299" t="str">
        <f t="shared" si="13"/>
        <v>TinOMSA</v>
      </c>
    </row>
    <row r="438" spans="1:11">
      <c r="A438" s="297" t="s">
        <v>1264</v>
      </c>
      <c r="B438" s="297" t="s">
        <v>2092</v>
      </c>
      <c r="C438" s="297" t="s">
        <v>2092</v>
      </c>
      <c r="D438" s="297" t="s">
        <v>3152</v>
      </c>
      <c r="E438" s="297" t="s">
        <v>888</v>
      </c>
      <c r="F438" s="297" t="s">
        <v>14673</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14673</v>
      </c>
      <c r="G439" s="297"/>
      <c r="H439" s="297" t="s">
        <v>2055</v>
      </c>
      <c r="I439" s="297" t="s">
        <v>2056</v>
      </c>
      <c r="J439" s="299" t="str">
        <f t="shared" si="12"/>
        <v>TinPGMA</v>
      </c>
      <c r="K439" s="299" t="str">
        <f t="shared" si="13"/>
        <v>TinPGMA</v>
      </c>
    </row>
    <row r="440" spans="1:11">
      <c r="A440" s="297" t="s">
        <v>1264</v>
      </c>
      <c r="B440" s="297" t="s">
        <v>14319</v>
      </c>
      <c r="C440" s="297" t="s">
        <v>14319</v>
      </c>
      <c r="D440" s="297" t="s">
        <v>1247</v>
      </c>
      <c r="E440" s="297" t="s">
        <v>14320</v>
      </c>
      <c r="F440" s="297" t="s">
        <v>14673</v>
      </c>
      <c r="G440" s="297"/>
      <c r="H440" s="297" t="s">
        <v>9309</v>
      </c>
      <c r="I440" s="297" t="s">
        <v>9309</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14673</v>
      </c>
      <c r="G441" s="297"/>
      <c r="H441" s="297" t="s">
        <v>3170</v>
      </c>
      <c r="I441" s="297" t="s">
        <v>14222</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14673</v>
      </c>
      <c r="G442" s="297"/>
      <c r="H442" s="297" t="s">
        <v>2065</v>
      </c>
      <c r="I442" s="297" t="s">
        <v>14222</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14673</v>
      </c>
      <c r="G443" s="297"/>
      <c r="H443" s="297" t="s">
        <v>2065</v>
      </c>
      <c r="I443" s="297" t="s">
        <v>14222</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14673</v>
      </c>
      <c r="G444" s="297"/>
      <c r="H444" s="297" t="s">
        <v>2093</v>
      </c>
      <c r="I444" s="297" t="s">
        <v>14222</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14673</v>
      </c>
      <c r="G445" s="297"/>
      <c r="H445" s="297" t="s">
        <v>14330</v>
      </c>
      <c r="I445" s="297" t="s">
        <v>14222</v>
      </c>
      <c r="J445" s="299" t="str">
        <f t="shared" si="12"/>
        <v>TinPT Bangka Prima Tin</v>
      </c>
      <c r="K445" s="299" t="str">
        <f t="shared" si="13"/>
        <v>TinPT Bangka Prima Tin</v>
      </c>
    </row>
    <row r="446" spans="1:11">
      <c r="A446" s="297" t="s">
        <v>1264</v>
      </c>
      <c r="B446" s="297" t="s">
        <v>14321</v>
      </c>
      <c r="C446" s="297" t="s">
        <v>14321</v>
      </c>
      <c r="D446" s="297" t="s">
        <v>1238</v>
      </c>
      <c r="E446" s="297" t="s">
        <v>14322</v>
      </c>
      <c r="F446" s="297" t="s">
        <v>14673</v>
      </c>
      <c r="G446" s="297"/>
      <c r="H446" s="297" t="s">
        <v>14331</v>
      </c>
      <c r="I446" s="297" t="s">
        <v>14222</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14673</v>
      </c>
      <c r="G447" s="297"/>
      <c r="H447" s="297" t="s">
        <v>2065</v>
      </c>
      <c r="I447" s="297" t="s">
        <v>14222</v>
      </c>
      <c r="J447" s="299" t="str">
        <f t="shared" si="12"/>
        <v>TinPT Bangka Tin Industry</v>
      </c>
      <c r="K447" s="299" t="str">
        <f t="shared" si="13"/>
        <v>TinPT Bangka Tin Industry</v>
      </c>
    </row>
    <row r="448" spans="1:11">
      <c r="A448" s="297" t="s">
        <v>1264</v>
      </c>
      <c r="B448" s="297" t="s">
        <v>14561</v>
      </c>
      <c r="C448" s="297" t="s">
        <v>14561</v>
      </c>
      <c r="D448" s="297" t="s">
        <v>1238</v>
      </c>
      <c r="E448" s="297" t="s">
        <v>892</v>
      </c>
      <c r="F448" s="297" t="s">
        <v>14673</v>
      </c>
      <c r="G448" s="297"/>
      <c r="H448" s="297" t="s">
        <v>14332</v>
      </c>
      <c r="I448" s="297" t="s">
        <v>14222</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14673</v>
      </c>
      <c r="G449" s="297"/>
      <c r="H449" s="297" t="s">
        <v>2067</v>
      </c>
      <c r="I449" s="297" t="s">
        <v>14222</v>
      </c>
      <c r="J449" s="299" t="str">
        <f t="shared" si="12"/>
        <v>TinPT Bukit Timah</v>
      </c>
      <c r="K449" s="299" t="str">
        <f t="shared" si="13"/>
        <v>TinPT Bukit Timah</v>
      </c>
    </row>
    <row r="450" spans="1:11">
      <c r="A450" s="297" t="s">
        <v>1264</v>
      </c>
      <c r="B450" s="297" t="s">
        <v>703</v>
      </c>
      <c r="C450" s="297" t="s">
        <v>703</v>
      </c>
      <c r="D450" s="297" t="s">
        <v>1238</v>
      </c>
      <c r="E450" s="297" t="s">
        <v>894</v>
      </c>
      <c r="F450" s="297" t="s">
        <v>14673</v>
      </c>
      <c r="G450" s="297"/>
      <c r="H450" s="297" t="s">
        <v>2067</v>
      </c>
      <c r="I450" s="297" t="s">
        <v>14222</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14673</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14673</v>
      </c>
      <c r="G452" s="297"/>
      <c r="H452" s="297" t="s">
        <v>2067</v>
      </c>
      <c r="I452" s="297" t="s">
        <v>14222</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14673</v>
      </c>
      <c r="G453" s="297"/>
      <c r="H453" s="297" t="s">
        <v>2067</v>
      </c>
      <c r="I453" s="297" t="s">
        <v>14222</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14673</v>
      </c>
      <c r="G454" s="297"/>
      <c r="H454" s="297" t="s">
        <v>2065</v>
      </c>
      <c r="I454" s="297" t="s">
        <v>14222</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14673</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14673</v>
      </c>
      <c r="G456" s="297"/>
      <c r="H456" s="297" t="s">
        <v>2065</v>
      </c>
      <c r="I456" s="297" t="s">
        <v>14222</v>
      </c>
      <c r="J456" s="299" t="str">
        <f t="shared" si="14"/>
        <v>TinPT Kijang Jaya Mandiri</v>
      </c>
      <c r="K456" s="299" t="str">
        <f t="shared" si="15"/>
        <v>TinPT Kijang Jaya Mandiri</v>
      </c>
    </row>
    <row r="457" spans="1:11">
      <c r="A457" s="297" t="s">
        <v>1264</v>
      </c>
      <c r="B457" s="297" t="s">
        <v>3172</v>
      </c>
      <c r="C457" s="297" t="s">
        <v>3172</v>
      </c>
      <c r="D457" s="297" t="s">
        <v>1238</v>
      </c>
      <c r="E457" s="297" t="s">
        <v>3173</v>
      </c>
      <c r="F457" s="297" t="s">
        <v>14673</v>
      </c>
      <c r="G457" s="297"/>
      <c r="H457" s="297" t="s">
        <v>14333</v>
      </c>
      <c r="I457" s="297" t="s">
        <v>14222</v>
      </c>
      <c r="J457" s="299" t="str">
        <f t="shared" si="14"/>
        <v>TinPT Lautan Harmonis Sejahtera</v>
      </c>
      <c r="K457" s="299" t="str">
        <f t="shared" si="15"/>
        <v>TinPT Lautan Harmonis Sejahtera</v>
      </c>
    </row>
    <row r="458" spans="1:11">
      <c r="A458" s="297" t="s">
        <v>1264</v>
      </c>
      <c r="B458" s="297" t="s">
        <v>3174</v>
      </c>
      <c r="C458" s="297" t="s">
        <v>3174</v>
      </c>
      <c r="D458" s="297" t="s">
        <v>1238</v>
      </c>
      <c r="E458" s="297" t="s">
        <v>3175</v>
      </c>
      <c r="F458" s="297" t="s">
        <v>14673</v>
      </c>
      <c r="G458" s="297"/>
      <c r="H458" s="297" t="s">
        <v>14334</v>
      </c>
      <c r="I458" s="297" t="s">
        <v>14222</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14673</v>
      </c>
      <c r="G459" s="297"/>
      <c r="H459" s="297" t="s">
        <v>2065</v>
      </c>
      <c r="I459" s="297" t="s">
        <v>14222</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14673</v>
      </c>
      <c r="G460" s="297"/>
      <c r="H460" s="297" t="s">
        <v>2065</v>
      </c>
      <c r="I460" s="297" t="s">
        <v>14222</v>
      </c>
      <c r="J460" s="299" t="str">
        <f t="shared" si="14"/>
        <v>TinPT Panca Mega Persada</v>
      </c>
      <c r="K460" s="299" t="str">
        <f t="shared" si="15"/>
        <v>TinPT Panca Mega Persada</v>
      </c>
    </row>
    <row r="461" spans="1:11">
      <c r="A461" s="297" t="s">
        <v>1264</v>
      </c>
      <c r="B461" s="297" t="s">
        <v>14609</v>
      </c>
      <c r="C461" s="297" t="s">
        <v>14609</v>
      </c>
      <c r="D461" s="297" t="s">
        <v>1238</v>
      </c>
      <c r="E461" s="297" t="s">
        <v>872</v>
      </c>
      <c r="F461" s="297" t="s">
        <v>14673</v>
      </c>
      <c r="G461" s="297"/>
      <c r="H461" s="297" t="s">
        <v>2066</v>
      </c>
      <c r="I461" s="297" t="s">
        <v>14222</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14673</v>
      </c>
      <c r="G462" s="297"/>
      <c r="H462" s="297" t="s">
        <v>2067</v>
      </c>
      <c r="I462" s="297" t="s">
        <v>14222</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14673</v>
      </c>
      <c r="G463" s="297"/>
      <c r="H463" s="297" t="s">
        <v>2065</v>
      </c>
      <c r="I463" s="297" t="s">
        <v>14222</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14673</v>
      </c>
      <c r="G464" s="297"/>
      <c r="H464" s="297" t="s">
        <v>2067</v>
      </c>
      <c r="I464" s="297" t="s">
        <v>14222</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14673</v>
      </c>
      <c r="G465" s="297"/>
      <c r="H465" s="297" t="s">
        <v>2067</v>
      </c>
      <c r="I465" s="297" t="s">
        <v>14222</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14673</v>
      </c>
      <c r="G466" s="297"/>
      <c r="H466" s="297" t="s">
        <v>14335</v>
      </c>
      <c r="I466" s="297" t="s">
        <v>14222</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14673</v>
      </c>
      <c r="G467" s="297"/>
      <c r="H467" s="297" t="s">
        <v>2067</v>
      </c>
      <c r="I467" s="297" t="s">
        <v>14222</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14673</v>
      </c>
      <c r="G468" s="297"/>
      <c r="H468" s="297" t="s">
        <v>2099</v>
      </c>
      <c r="I468" s="297" t="s">
        <v>6950</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14673</v>
      </c>
      <c r="G469" s="297"/>
      <c r="H469" s="297" t="s">
        <v>2099</v>
      </c>
      <c r="I469" s="297" t="s">
        <v>6950</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14673</v>
      </c>
      <c r="G470" s="297"/>
      <c r="H470" s="297" t="s">
        <v>2101</v>
      </c>
      <c r="I470" s="297" t="s">
        <v>14222</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14673</v>
      </c>
      <c r="G471" s="297"/>
      <c r="H471" s="297" t="s">
        <v>2067</v>
      </c>
      <c r="I471" s="297" t="s">
        <v>14222</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14673</v>
      </c>
      <c r="G472" s="297"/>
      <c r="H472" s="297" t="s">
        <v>3045</v>
      </c>
      <c r="I472" s="297" t="s">
        <v>14222</v>
      </c>
      <c r="J472" s="299" t="str">
        <f t="shared" si="14"/>
        <v>TinPT Tommy Utama</v>
      </c>
      <c r="K472" s="299" t="str">
        <f t="shared" si="15"/>
        <v>TinPT Tommy Utama</v>
      </c>
    </row>
    <row r="473" spans="1:11">
      <c r="A473" s="297" t="s">
        <v>1264</v>
      </c>
      <c r="B473" s="297" t="s">
        <v>3286</v>
      </c>
      <c r="C473" s="297" t="s">
        <v>13602</v>
      </c>
      <c r="D473" s="297" t="s">
        <v>1228</v>
      </c>
      <c r="E473" s="297" t="s">
        <v>2124</v>
      </c>
      <c r="F473" s="297" t="s">
        <v>14673</v>
      </c>
      <c r="G473" s="297"/>
      <c r="H473" s="297" t="s">
        <v>2011</v>
      </c>
      <c r="I473" s="297" t="s">
        <v>2053</v>
      </c>
      <c r="J473" s="299" t="str">
        <f t="shared" si="14"/>
        <v>TinResind Ind e Com Ltda.</v>
      </c>
      <c r="K473" s="299" t="str">
        <f t="shared" si="15"/>
        <v>TinResind Ind e Com Ltda.</v>
      </c>
    </row>
    <row r="474" spans="1:11">
      <c r="A474" s="297" t="s">
        <v>1264</v>
      </c>
      <c r="B474" s="297" t="s">
        <v>13602</v>
      </c>
      <c r="C474" s="297" t="s">
        <v>13602</v>
      </c>
      <c r="D474" s="297" t="s">
        <v>1228</v>
      </c>
      <c r="E474" s="297" t="s">
        <v>2124</v>
      </c>
      <c r="F474" s="297" t="s">
        <v>14673</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13602</v>
      </c>
      <c r="D475" s="297" t="s">
        <v>1228</v>
      </c>
      <c r="E475" s="297" t="s">
        <v>2124</v>
      </c>
      <c r="F475" s="297" t="s">
        <v>14673</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3153</v>
      </c>
      <c r="E476" s="297" t="s">
        <v>906</v>
      </c>
      <c r="F476" s="297" t="s">
        <v>14673</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14673</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14673</v>
      </c>
      <c r="G478" s="297"/>
      <c r="H478" s="297" t="s">
        <v>3171</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14673</v>
      </c>
      <c r="G479" s="297"/>
      <c r="H479" s="297" t="s">
        <v>2102</v>
      </c>
      <c r="I479" s="297" t="s">
        <v>1954</v>
      </c>
      <c r="J479" s="299" t="str">
        <f t="shared" si="14"/>
        <v>TinSoft Metais Ltda.</v>
      </c>
      <c r="K479" s="299" t="str">
        <f t="shared" si="15"/>
        <v>TinSoft Metais Ltda.</v>
      </c>
    </row>
    <row r="480" spans="1:11">
      <c r="A480" s="297" t="s">
        <v>1264</v>
      </c>
      <c r="B480" s="297" t="s">
        <v>3290</v>
      </c>
      <c r="C480" s="297" t="s">
        <v>3290</v>
      </c>
      <c r="D480" s="297" t="s">
        <v>1228</v>
      </c>
      <c r="E480" s="297" t="s">
        <v>3291</v>
      </c>
      <c r="F480" s="297" t="s">
        <v>14673</v>
      </c>
      <c r="G480" s="297"/>
      <c r="H480" s="297" t="s">
        <v>3303</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14673</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14673</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14673</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14673</v>
      </c>
      <c r="G484" s="297"/>
      <c r="H484" s="297" t="s">
        <v>3171</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14673</v>
      </c>
      <c r="G485" s="297"/>
      <c r="H485" s="297" t="s">
        <v>3171</v>
      </c>
      <c r="I485" s="297" t="s">
        <v>1830</v>
      </c>
      <c r="J485" s="299" t="str">
        <f t="shared" si="14"/>
        <v>TinTin Products Manufacturing Co.LTD. of YTCL</v>
      </c>
      <c r="K485" s="299" t="str">
        <f t="shared" si="15"/>
        <v>TinTin Products Manufacturing Co.LTD. of YTCL</v>
      </c>
    </row>
    <row r="486" spans="1:11">
      <c r="A486" s="297" t="s">
        <v>1264</v>
      </c>
      <c r="B486" s="297" t="s">
        <v>14612</v>
      </c>
      <c r="C486" s="297" t="s">
        <v>14612</v>
      </c>
      <c r="D486" s="297" t="s">
        <v>3154</v>
      </c>
      <c r="E486" s="297" t="s">
        <v>14613</v>
      </c>
      <c r="F486" s="297" t="s">
        <v>14673</v>
      </c>
      <c r="G486" s="297"/>
      <c r="H486" s="297" t="s">
        <v>14614</v>
      </c>
      <c r="I486" s="297" t="s">
        <v>2030</v>
      </c>
      <c r="J486" s="299" t="str">
        <f t="shared" si="14"/>
        <v>TinTin Technology &amp; Refining</v>
      </c>
      <c r="K486" s="299" t="str">
        <f t="shared" si="15"/>
        <v>TinTin Technology &amp; Refining</v>
      </c>
    </row>
    <row r="487" spans="1:11">
      <c r="A487" s="297" t="s">
        <v>1264</v>
      </c>
      <c r="B487" s="297" t="s">
        <v>2085</v>
      </c>
      <c r="C487" s="297" t="s">
        <v>13598</v>
      </c>
      <c r="D487" s="297" t="s">
        <v>1228</v>
      </c>
      <c r="E487" s="297" t="s">
        <v>883</v>
      </c>
      <c r="F487" s="297" t="s">
        <v>14673</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14673</v>
      </c>
      <c r="G488" s="297"/>
      <c r="H488" s="297" t="s">
        <v>2123</v>
      </c>
      <c r="I488" s="297" t="s">
        <v>13308</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14673</v>
      </c>
      <c r="G489" s="297"/>
      <c r="H489" s="297" t="s">
        <v>2099</v>
      </c>
      <c r="I489" s="297" t="s">
        <v>6950</v>
      </c>
      <c r="J489" s="299" t="str">
        <f t="shared" si="14"/>
        <v>TinUnit Timah Kundur PT Tambang</v>
      </c>
      <c r="K489" s="299" t="str">
        <f t="shared" si="15"/>
        <v>TinUnit Timah Kundur PT Tambang</v>
      </c>
    </row>
    <row r="490" spans="1:11">
      <c r="A490" s="297" t="s">
        <v>1264</v>
      </c>
      <c r="B490" s="297" t="s">
        <v>3292</v>
      </c>
      <c r="C490" s="297" t="s">
        <v>3292</v>
      </c>
      <c r="D490" s="297" t="s">
        <v>1228</v>
      </c>
      <c r="E490" s="297" t="s">
        <v>909</v>
      </c>
      <c r="F490" s="297" t="s">
        <v>14673</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3292</v>
      </c>
      <c r="D491" s="297" t="s">
        <v>1228</v>
      </c>
      <c r="E491" s="297" t="s">
        <v>909</v>
      </c>
      <c r="F491" s="297" t="s">
        <v>14673</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3292</v>
      </c>
      <c r="D492" s="297" t="s">
        <v>1228</v>
      </c>
      <c r="E492" s="297" t="s">
        <v>909</v>
      </c>
      <c r="F492" s="297" t="s">
        <v>14673</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14673</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14673</v>
      </c>
      <c r="G494" s="297"/>
      <c r="H494" s="297" t="s">
        <v>3171</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14673</v>
      </c>
      <c r="G495" s="297"/>
      <c r="H495" s="297" t="s">
        <v>3171</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14673</v>
      </c>
      <c r="G496" s="297"/>
      <c r="H496" s="297" t="s">
        <v>3171</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14673</v>
      </c>
      <c r="G497" s="297"/>
      <c r="H497" s="297" t="s">
        <v>3171</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14673</v>
      </c>
      <c r="G498" s="297"/>
      <c r="H498" s="297" t="s">
        <v>3171</v>
      </c>
      <c r="I498" s="297" t="s">
        <v>1830</v>
      </c>
      <c r="J498" s="299" t="str">
        <f t="shared" si="14"/>
        <v>TinYunnan Chengfeng Non-ferrous Metals Co., Ltd.</v>
      </c>
      <c r="K498" s="299" t="str">
        <f t="shared" si="15"/>
        <v>TinYunnan Chengfeng Non-ferrous Metals Co., Ltd.</v>
      </c>
    </row>
    <row r="499" spans="1:11">
      <c r="A499" s="297" t="s">
        <v>1264</v>
      </c>
      <c r="B499" s="297" t="s">
        <v>14716</v>
      </c>
      <c r="C499" s="297" t="s">
        <v>2073</v>
      </c>
      <c r="D499" s="297" t="s">
        <v>1232</v>
      </c>
      <c r="E499" s="297" t="s">
        <v>878</v>
      </c>
      <c r="F499" s="297" t="s">
        <v>14673</v>
      </c>
      <c r="G499" s="297"/>
      <c r="H499" s="297" t="s">
        <v>3171</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14673</v>
      </c>
      <c r="G500" s="297"/>
      <c r="H500" s="297" t="s">
        <v>3171</v>
      </c>
      <c r="I500" s="297" t="s">
        <v>1830</v>
      </c>
      <c r="J500" s="299" t="str">
        <f t="shared" si="14"/>
        <v>TinYunNan Gejiu Yunxin Electrolyze Limited</v>
      </c>
      <c r="K500" s="299" t="str">
        <f t="shared" si="15"/>
        <v>TinYunNan Gejiu Yunxin Electrolyze Limited</v>
      </c>
    </row>
    <row r="501" spans="1:11">
      <c r="A501" s="297" t="s">
        <v>1264</v>
      </c>
      <c r="B501" s="297" t="s">
        <v>3293</v>
      </c>
      <c r="C501" s="297" t="s">
        <v>2632</v>
      </c>
      <c r="D501" s="297" t="s">
        <v>1232</v>
      </c>
      <c r="E501" s="297" t="s">
        <v>910</v>
      </c>
      <c r="F501" s="297" t="s">
        <v>14673</v>
      </c>
      <c r="G501" s="297"/>
      <c r="H501" s="297" t="s">
        <v>3171</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14673</v>
      </c>
      <c r="G502" s="297"/>
      <c r="H502" s="297" t="s">
        <v>3171</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14673</v>
      </c>
      <c r="G503" s="297"/>
      <c r="H503" s="297" t="s">
        <v>3171</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14673</v>
      </c>
      <c r="G504" s="297"/>
      <c r="H504" s="297" t="s">
        <v>3171</v>
      </c>
      <c r="I504" s="297" t="s">
        <v>1830</v>
      </c>
      <c r="J504" s="299" t="str">
        <f t="shared" si="14"/>
        <v>TinYunnan wind Nonferrous Metals Co., Ltd.</v>
      </c>
      <c r="K504" s="299" t="str">
        <f t="shared" si="15"/>
        <v>TinYunnan wind Nonferrous Metals Co., Ltd.</v>
      </c>
    </row>
    <row r="505" spans="1:11">
      <c r="A505" s="297" t="s">
        <v>1264</v>
      </c>
      <c r="B505" s="297" t="s">
        <v>3294</v>
      </c>
      <c r="C505" s="297" t="s">
        <v>3033</v>
      </c>
      <c r="D505" s="297" t="s">
        <v>1232</v>
      </c>
      <c r="E505" s="297" t="s">
        <v>911</v>
      </c>
      <c r="F505" s="297" t="s">
        <v>14673</v>
      </c>
      <c r="G505" s="297"/>
      <c r="H505" s="297" t="s">
        <v>3171</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14673</v>
      </c>
      <c r="G506" s="297"/>
      <c r="H506" s="297" t="s">
        <v>3171</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14673</v>
      </c>
      <c r="G507" s="297"/>
      <c r="H507" s="297" t="s">
        <v>3171</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14673</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14673</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14673</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14673</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14673</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14673</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3154</v>
      </c>
      <c r="E516" s="297" t="s">
        <v>913</v>
      </c>
      <c r="F516" s="297" t="s">
        <v>14673</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3154</v>
      </c>
      <c r="E517" s="297" t="s">
        <v>913</v>
      </c>
      <c r="F517" s="297" t="s">
        <v>14673</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14673</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14673</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14673</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14673</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14673</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14323</v>
      </c>
      <c r="C523" s="297" t="s">
        <v>14323</v>
      </c>
      <c r="D523" s="297" t="s">
        <v>1232</v>
      </c>
      <c r="E523" s="297" t="s">
        <v>3295</v>
      </c>
      <c r="F523" s="297" t="s">
        <v>14673</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14673</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14673</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14673</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14673</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3154</v>
      </c>
      <c r="E528" s="297" t="s">
        <v>917</v>
      </c>
      <c r="F528" s="297" t="s">
        <v>14673</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3154</v>
      </c>
      <c r="E529" s="297" t="s">
        <v>917</v>
      </c>
      <c r="F529" s="297" t="s">
        <v>14673</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14673</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14673</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3296</v>
      </c>
      <c r="C532" s="297" t="s">
        <v>3296</v>
      </c>
      <c r="D532" s="297" t="s">
        <v>1234</v>
      </c>
      <c r="E532" s="297" t="s">
        <v>1596</v>
      </c>
      <c r="F532" s="297" t="s">
        <v>14673</v>
      </c>
      <c r="G532" s="297"/>
      <c r="H532" s="297" t="s">
        <v>2042</v>
      </c>
      <c r="I532" s="297" t="s">
        <v>5095</v>
      </c>
      <c r="J532" s="299" t="str">
        <f t="shared" si="16"/>
        <v>TungstenH.C. Starck Tungsten GmbH</v>
      </c>
      <c r="K532" s="299" t="str">
        <f t="shared" si="17"/>
        <v>TungstenH.C. Starck Tungsten GmbH</v>
      </c>
    </row>
    <row r="533" spans="1:11">
      <c r="A533" s="297" t="s">
        <v>1266</v>
      </c>
      <c r="B533" s="297" t="s">
        <v>14324</v>
      </c>
      <c r="C533" s="297" t="s">
        <v>166</v>
      </c>
      <c r="D533" s="297" t="s">
        <v>1232</v>
      </c>
      <c r="E533" s="297" t="s">
        <v>155</v>
      </c>
      <c r="F533" s="297" t="s">
        <v>14673</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3034</v>
      </c>
      <c r="C534" s="297" t="s">
        <v>1530</v>
      </c>
      <c r="D534" s="297" t="s">
        <v>1232</v>
      </c>
      <c r="E534" s="297" t="s">
        <v>919</v>
      </c>
      <c r="F534" s="297" t="s">
        <v>14673</v>
      </c>
      <c r="G534" s="297"/>
      <c r="H534" s="297" t="s">
        <v>2033</v>
      </c>
      <c r="I534" s="297" t="s">
        <v>1851</v>
      </c>
      <c r="J534" s="299" t="str">
        <f t="shared" si="16"/>
        <v>TungstenHuman Chun-Chang non-ferrous Smelting &amp; Concentrating Co., Ltd.</v>
      </c>
      <c r="K534" s="299" t="str">
        <f t="shared" si="17"/>
        <v>TungstenHuman Chun-Chang non-ferrous Smelting &amp; Concentrating Co., Ltd.</v>
      </c>
    </row>
    <row r="535" spans="1:11">
      <c r="A535" s="297" t="s">
        <v>1266</v>
      </c>
      <c r="B535" s="297" t="s">
        <v>2704</v>
      </c>
      <c r="C535" s="297" t="s">
        <v>2704</v>
      </c>
      <c r="D535" s="297" t="s">
        <v>1232</v>
      </c>
      <c r="E535" s="297" t="s">
        <v>918</v>
      </c>
      <c r="F535" s="297" t="s">
        <v>14673</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14673</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14673</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14673</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3297</v>
      </c>
      <c r="C539" s="297" t="s">
        <v>3297</v>
      </c>
      <c r="D539" s="297" t="s">
        <v>1232</v>
      </c>
      <c r="E539" s="297" t="s">
        <v>3298</v>
      </c>
      <c r="F539" s="297" t="s">
        <v>14673</v>
      </c>
      <c r="G539" s="297"/>
      <c r="H539" s="297" t="s">
        <v>3302</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14673</v>
      </c>
      <c r="G540" s="297"/>
      <c r="H540" s="297" t="s">
        <v>2163</v>
      </c>
      <c r="I540" s="297" t="s">
        <v>11175</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14673</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14673</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14673</v>
      </c>
      <c r="G543" s="297"/>
      <c r="H543" s="297" t="s">
        <v>3035</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14673</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14673</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14673</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14673</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14673</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14673</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14673</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14673</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3154</v>
      </c>
      <c r="E552" s="297" t="s">
        <v>922</v>
      </c>
      <c r="F552" s="297" t="s">
        <v>14673</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3154</v>
      </c>
      <c r="E553" s="297" t="s">
        <v>913</v>
      </c>
      <c r="F553" s="297" t="s">
        <v>14673</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14673</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3299</v>
      </c>
      <c r="C555" s="297" t="s">
        <v>3299</v>
      </c>
      <c r="D555" s="297" t="s">
        <v>1011</v>
      </c>
      <c r="E555" s="297" t="s">
        <v>2780</v>
      </c>
      <c r="F555" s="297" t="s">
        <v>14673</v>
      </c>
      <c r="G555" s="297"/>
      <c r="H555" s="297" t="s">
        <v>2781</v>
      </c>
      <c r="I555" s="297" t="s">
        <v>11108</v>
      </c>
      <c r="J555" s="299" t="str">
        <f t="shared" si="16"/>
        <v>TungstenMoliren Ltd.</v>
      </c>
      <c r="K555" s="299" t="str">
        <f t="shared" si="17"/>
        <v>TungstenMoliren Ltd.</v>
      </c>
    </row>
    <row r="556" spans="1:11">
      <c r="A556" s="297" t="s">
        <v>1266</v>
      </c>
      <c r="B556" s="297" t="s">
        <v>2158</v>
      </c>
      <c r="C556" s="297" t="s">
        <v>2158</v>
      </c>
      <c r="D556" s="297" t="s">
        <v>3154</v>
      </c>
      <c r="E556" s="297" t="s">
        <v>2159</v>
      </c>
      <c r="F556" s="297" t="s">
        <v>14673</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14673</v>
      </c>
      <c r="G557" s="297"/>
      <c r="H557" s="297" t="s">
        <v>2155</v>
      </c>
      <c r="I557" s="297" t="s">
        <v>13286</v>
      </c>
      <c r="J557" s="299" t="str">
        <f t="shared" si="16"/>
        <v>TungstenNui Phao H.C. Starck Tungsten Chemicals Manufacturing LLC</v>
      </c>
      <c r="K557" s="299" t="str">
        <f t="shared" si="17"/>
        <v>TungstenNui Phao H.C. Starck Tungsten Chemicals Manufacturing LLC</v>
      </c>
    </row>
    <row r="558" spans="1:11">
      <c r="A558" s="297" t="s">
        <v>1266</v>
      </c>
      <c r="B558" s="297" t="s">
        <v>3036</v>
      </c>
      <c r="C558" s="297" t="s">
        <v>3036</v>
      </c>
      <c r="D558" s="297" t="s">
        <v>1009</v>
      </c>
      <c r="E558" s="297" t="s">
        <v>2782</v>
      </c>
      <c r="F558" s="297" t="s">
        <v>14673</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14673</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14673</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14673</v>
      </c>
      <c r="G561" s="297"/>
      <c r="H561" s="297" t="s">
        <v>2141</v>
      </c>
      <c r="I561" s="297" t="s">
        <v>13314</v>
      </c>
      <c r="J561" s="299" t="str">
        <f t="shared" si="16"/>
        <v>TungstenTejing (Vietnam) Tungsten Co., Ltd.</v>
      </c>
      <c r="K561" s="299" t="str">
        <f t="shared" si="17"/>
        <v>TungstenTejing (Vietnam) Tungsten Co., Ltd.</v>
      </c>
    </row>
    <row r="562" spans="1:11">
      <c r="A562" s="297" t="s">
        <v>1266</v>
      </c>
      <c r="B562" s="297" t="s">
        <v>3176</v>
      </c>
      <c r="C562" s="297" t="s">
        <v>3176</v>
      </c>
      <c r="D562" s="297" t="s">
        <v>1011</v>
      </c>
      <c r="E562" s="297" t="s">
        <v>3177</v>
      </c>
      <c r="F562" s="297" t="s">
        <v>14673</v>
      </c>
      <c r="G562" s="297"/>
      <c r="H562" s="297" t="s">
        <v>3300</v>
      </c>
      <c r="I562" s="297" t="s">
        <v>11095</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14673</v>
      </c>
      <c r="G563" s="297"/>
      <c r="H563" s="297" t="s">
        <v>2141</v>
      </c>
      <c r="I563" s="297" t="s">
        <v>13254</v>
      </c>
      <c r="J563" s="299" t="str">
        <f t="shared" si="16"/>
        <v>TungstenVietnam Youngsun Tungsten Industry Co., Ltd.</v>
      </c>
      <c r="K563" s="299" t="str">
        <f t="shared" si="17"/>
        <v>TungstenVietnam Youngsun Tungsten Industry Co., Ltd.</v>
      </c>
    </row>
    <row r="564" spans="1:11">
      <c r="A564" s="297" t="s">
        <v>1266</v>
      </c>
      <c r="B564" s="297" t="s">
        <v>2144</v>
      </c>
      <c r="C564" s="297" t="s">
        <v>3301</v>
      </c>
      <c r="D564" s="297" t="s">
        <v>1226</v>
      </c>
      <c r="E564" s="297" t="s">
        <v>924</v>
      </c>
      <c r="F564" s="297" t="s">
        <v>14673</v>
      </c>
      <c r="G564" s="297"/>
      <c r="H564" s="297" t="s">
        <v>2142</v>
      </c>
      <c r="I564" s="297" t="s">
        <v>3577</v>
      </c>
      <c r="J564" s="299" t="str">
        <f t="shared" si="16"/>
        <v>TungstenWBH</v>
      </c>
      <c r="K564" s="299" t="str">
        <f t="shared" si="17"/>
        <v>TungstenWBH</v>
      </c>
    </row>
    <row r="565" spans="1:11">
      <c r="A565" s="297" t="s">
        <v>1266</v>
      </c>
      <c r="B565" s="297" t="s">
        <v>2143</v>
      </c>
      <c r="C565" s="297" t="s">
        <v>3301</v>
      </c>
      <c r="D565" s="297" t="s">
        <v>1226</v>
      </c>
      <c r="E565" s="297" t="s">
        <v>924</v>
      </c>
      <c r="F565" s="297" t="s">
        <v>14673</v>
      </c>
      <c r="G565" s="297"/>
      <c r="H565" s="297" t="s">
        <v>2142</v>
      </c>
      <c r="I565" s="297" t="s">
        <v>3577</v>
      </c>
      <c r="J565" s="299" t="str">
        <f t="shared" si="16"/>
        <v>TungstenWBH,Wolfram [Austria]</v>
      </c>
      <c r="K565" s="299" t="str">
        <f t="shared" si="17"/>
        <v>TungstenWBH,Wolfram [Austria]</v>
      </c>
    </row>
    <row r="566" spans="1:11">
      <c r="A566" s="297" t="s">
        <v>1266</v>
      </c>
      <c r="B566" s="297" t="s">
        <v>3301</v>
      </c>
      <c r="C566" s="297" t="s">
        <v>3301</v>
      </c>
      <c r="D566" s="297" t="s">
        <v>1226</v>
      </c>
      <c r="E566" s="297" t="s">
        <v>924</v>
      </c>
      <c r="F566" s="297" t="s">
        <v>14673</v>
      </c>
      <c r="G566" s="297"/>
      <c r="H566" s="297" t="s">
        <v>2142</v>
      </c>
      <c r="I566" s="297" t="s">
        <v>3577</v>
      </c>
      <c r="J566" s="299" t="str">
        <f t="shared" si="16"/>
        <v>TungstenWolfram Bergbau und Hutten AG</v>
      </c>
      <c r="K566" s="299" t="str">
        <f t="shared" si="17"/>
        <v>TungstenWolfram Bergbau und Hutten AG</v>
      </c>
    </row>
    <row r="567" spans="1:11">
      <c r="A567" s="297" t="s">
        <v>1266</v>
      </c>
      <c r="B567" s="297" t="s">
        <v>1031</v>
      </c>
      <c r="C567" s="297" t="s">
        <v>3301</v>
      </c>
      <c r="D567" s="297" t="s">
        <v>1226</v>
      </c>
      <c r="E567" s="297" t="s">
        <v>924</v>
      </c>
      <c r="F567" s="297" t="s">
        <v>14673</v>
      </c>
      <c r="G567" s="297"/>
      <c r="H567" s="297" t="s">
        <v>2142</v>
      </c>
      <c r="I567" s="297" t="s">
        <v>3577</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14673</v>
      </c>
      <c r="G568" s="297"/>
      <c r="H568" s="297" t="s">
        <v>14336</v>
      </c>
      <c r="I568" s="297" t="s">
        <v>14242</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14673</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14673</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14673</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14673</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14673</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14673</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password="E985"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15014</v>
      </c>
      <c r="F1" s="178" t="s">
        <v>14799</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14575</v>
      </c>
      <c r="E2" s="315" t="s">
        <v>15015</v>
      </c>
      <c r="F2" s="178" t="s">
        <v>14944</v>
      </c>
      <c r="G2" s="178" t="s">
        <v>14778</v>
      </c>
      <c r="H2" s="178" t="s">
        <v>15288</v>
      </c>
      <c r="I2" s="178" t="s">
        <v>15399</v>
      </c>
      <c r="J2" s="178" t="s">
        <v>15374</v>
      </c>
      <c r="K2" s="301" t="s">
        <v>14724</v>
      </c>
      <c r="L2" s="326" t="s">
        <v>15303</v>
      </c>
      <c r="M2" s="213" t="s">
        <v>15267</v>
      </c>
    </row>
    <row r="3" spans="1:13">
      <c r="A3" s="178" t="str">
        <f t="shared" ref="A3:A78" si="0">B3&amp;C3</f>
        <v>InstructionsA2</v>
      </c>
      <c r="B3" s="178" t="s">
        <v>609</v>
      </c>
      <c r="C3" s="178" t="s">
        <v>729</v>
      </c>
      <c r="D3" s="178" t="s">
        <v>982</v>
      </c>
      <c r="E3" s="315" t="s">
        <v>15016</v>
      </c>
      <c r="F3" s="178" t="s">
        <v>14800</v>
      </c>
      <c r="G3" s="178" t="s">
        <v>1170</v>
      </c>
      <c r="H3" s="178" t="s">
        <v>982</v>
      </c>
      <c r="I3" s="178" t="s">
        <v>1171</v>
      </c>
      <c r="J3" s="178" t="s">
        <v>1172</v>
      </c>
      <c r="K3" s="301" t="s">
        <v>467</v>
      </c>
      <c r="L3" s="326" t="s">
        <v>1313</v>
      </c>
      <c r="M3" s="178" t="s">
        <v>2800</v>
      </c>
    </row>
    <row r="4" spans="1:13" ht="384.75">
      <c r="A4" s="178" t="str">
        <f t="shared" si="0"/>
        <v>InstructionsA3</v>
      </c>
      <c r="B4" s="178" t="s">
        <v>609</v>
      </c>
      <c r="C4" s="178" t="s">
        <v>730</v>
      </c>
      <c r="D4" s="178" t="s">
        <v>14721</v>
      </c>
      <c r="E4" s="315" t="s">
        <v>15017</v>
      </c>
      <c r="F4" s="178" t="s">
        <v>14945</v>
      </c>
      <c r="G4" s="178" t="s">
        <v>14779</v>
      </c>
      <c r="H4" s="178" t="s">
        <v>15289</v>
      </c>
      <c r="I4" s="178" t="s">
        <v>15400</v>
      </c>
      <c r="J4" s="178" t="s">
        <v>15375</v>
      </c>
      <c r="K4" s="301" t="s">
        <v>14725</v>
      </c>
      <c r="L4" s="326" t="s">
        <v>15304</v>
      </c>
      <c r="M4" s="213" t="s">
        <v>15268</v>
      </c>
    </row>
    <row r="5" spans="1:13" ht="299.25">
      <c r="A5" s="178" t="str">
        <f t="shared" si="0"/>
        <v>InstructionsA4</v>
      </c>
      <c r="B5" s="178" t="s">
        <v>609</v>
      </c>
      <c r="C5" s="178" t="s">
        <v>731</v>
      </c>
      <c r="D5" s="178" t="s">
        <v>14576</v>
      </c>
      <c r="E5" s="315" t="s">
        <v>15018</v>
      </c>
      <c r="F5" s="178" t="s">
        <v>14946</v>
      </c>
      <c r="G5" s="178" t="s">
        <v>14780</v>
      </c>
      <c r="H5" s="180" t="s">
        <v>364</v>
      </c>
      <c r="I5" s="178" t="s">
        <v>15401</v>
      </c>
      <c r="J5" s="178" t="s">
        <v>15376</v>
      </c>
      <c r="K5" s="301" t="s">
        <v>14726</v>
      </c>
      <c r="L5" s="326" t="s">
        <v>15305</v>
      </c>
      <c r="M5" s="213" t="s">
        <v>15269</v>
      </c>
    </row>
    <row r="6" spans="1:13" ht="42.75">
      <c r="A6" s="178" t="str">
        <f t="shared" si="0"/>
        <v>InstructionsA6</v>
      </c>
      <c r="B6" s="178" t="s">
        <v>609</v>
      </c>
      <c r="C6" s="178" t="s">
        <v>732</v>
      </c>
      <c r="D6" s="178" t="s">
        <v>481</v>
      </c>
      <c r="E6" s="315" t="s">
        <v>15019</v>
      </c>
      <c r="F6" s="178" t="s">
        <v>14801</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3060</v>
      </c>
      <c r="E7" s="315" t="s">
        <v>15020</v>
      </c>
      <c r="F7" s="178" t="s">
        <v>14802</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3151</v>
      </c>
      <c r="E8" s="316" t="s">
        <v>15021</v>
      </c>
      <c r="F8" s="178" t="s">
        <v>14803</v>
      </c>
      <c r="G8" s="178" t="s">
        <v>3190</v>
      </c>
      <c r="H8" s="178" t="s">
        <v>3197</v>
      </c>
      <c r="I8" s="178" t="s">
        <v>3198</v>
      </c>
      <c r="J8" s="178" t="s">
        <v>3205</v>
      </c>
      <c r="K8" s="301" t="s">
        <v>3206</v>
      </c>
      <c r="L8" s="326" t="s">
        <v>3213</v>
      </c>
      <c r="M8" s="213" t="s">
        <v>3214</v>
      </c>
    </row>
    <row r="9" spans="1:13" ht="409.5">
      <c r="A9" s="178" t="str">
        <f t="shared" si="0"/>
        <v>InstructionsA9</v>
      </c>
      <c r="B9" s="178" t="s">
        <v>609</v>
      </c>
      <c r="C9" s="178" t="s">
        <v>1316</v>
      </c>
      <c r="D9" s="178" t="s">
        <v>14562</v>
      </c>
      <c r="E9" s="317" t="s">
        <v>15022</v>
      </c>
      <c r="F9" s="179" t="s">
        <v>14947</v>
      </c>
      <c r="G9" s="179" t="s">
        <v>2582</v>
      </c>
      <c r="H9" s="179" t="s">
        <v>1614</v>
      </c>
      <c r="I9" s="179" t="s">
        <v>1615</v>
      </c>
      <c r="J9" s="179" t="s">
        <v>1611</v>
      </c>
      <c r="K9" s="302" t="s">
        <v>14727</v>
      </c>
      <c r="L9" s="327" t="s">
        <v>15306</v>
      </c>
      <c r="M9" s="225" t="s">
        <v>2803</v>
      </c>
    </row>
    <row r="10" spans="1:13" ht="57">
      <c r="A10" s="178" t="str">
        <f t="shared" si="0"/>
        <v>InstructionsA10</v>
      </c>
      <c r="B10" s="178" t="s">
        <v>609</v>
      </c>
      <c r="C10" s="178" t="s">
        <v>1317</v>
      </c>
      <c r="D10" s="178" t="s">
        <v>489</v>
      </c>
      <c r="E10" s="315" t="s">
        <v>15023</v>
      </c>
      <c r="F10" s="178" t="s">
        <v>14804</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15024</v>
      </c>
      <c r="F11" s="178" t="s">
        <v>14805</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15025</v>
      </c>
      <c r="F12" s="178" t="s">
        <v>14806</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15026</v>
      </c>
      <c r="F13" s="178" t="s">
        <v>14807</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15027</v>
      </c>
      <c r="F14" s="178" t="s">
        <v>14808</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15028</v>
      </c>
      <c r="F15" s="178" t="s">
        <v>14809</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14563</v>
      </c>
      <c r="E16" s="315" t="s">
        <v>15029</v>
      </c>
      <c r="F16" s="178" t="s">
        <v>14810</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15030</v>
      </c>
      <c r="F17" s="178" t="s">
        <v>14811</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15031</v>
      </c>
      <c r="F18" s="178" t="s">
        <v>14812</v>
      </c>
      <c r="G18" s="178" t="s">
        <v>2664</v>
      </c>
      <c r="H18" s="178" t="s">
        <v>2665</v>
      </c>
      <c r="I18" s="178" t="s">
        <v>2666</v>
      </c>
      <c r="J18" s="178" t="s">
        <v>2667</v>
      </c>
      <c r="K18" s="301" t="s">
        <v>2668</v>
      </c>
      <c r="L18" s="326" t="s">
        <v>2669</v>
      </c>
      <c r="M18" s="178" t="s">
        <v>2812</v>
      </c>
    </row>
    <row r="19" spans="1:13" ht="28.5">
      <c r="A19" s="178" t="str">
        <f t="shared" si="0"/>
        <v>InstructionsA19</v>
      </c>
      <c r="B19" s="178" t="s">
        <v>609</v>
      </c>
      <c r="C19" s="178" t="s">
        <v>1325</v>
      </c>
      <c r="D19" s="178" t="s">
        <v>2663</v>
      </c>
      <c r="E19" s="315" t="s">
        <v>15032</v>
      </c>
      <c r="F19" s="178" t="s">
        <v>14813</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15033</v>
      </c>
      <c r="F20" s="178" t="s">
        <v>14814</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15034</v>
      </c>
      <c r="F21" s="178" t="s">
        <v>14815</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14567</v>
      </c>
      <c r="E22" s="315" t="s">
        <v>15035</v>
      </c>
      <c r="F22" s="178" t="s">
        <v>14816</v>
      </c>
      <c r="G22" s="178" t="s">
        <v>414</v>
      </c>
      <c r="H22" s="178" t="s">
        <v>505</v>
      </c>
      <c r="I22" s="178" t="s">
        <v>330</v>
      </c>
      <c r="J22" s="178" t="s">
        <v>1486</v>
      </c>
      <c r="K22" s="301" t="s">
        <v>476</v>
      </c>
      <c r="L22" s="326" t="s">
        <v>15307</v>
      </c>
      <c r="M22" s="178" t="s">
        <v>2816</v>
      </c>
    </row>
    <row r="23" spans="1:13" ht="153">
      <c r="A23" s="178" t="str">
        <f t="shared" si="0"/>
        <v>InstructionsA24</v>
      </c>
      <c r="B23" s="178" t="s">
        <v>609</v>
      </c>
      <c r="C23" s="178" t="s">
        <v>1329</v>
      </c>
      <c r="D23" s="179" t="s">
        <v>1612</v>
      </c>
      <c r="E23" s="317" t="s">
        <v>15036</v>
      </c>
      <c r="F23" s="179" t="s">
        <v>14948</v>
      </c>
      <c r="G23" s="179" t="s">
        <v>1616</v>
      </c>
      <c r="H23" s="179" t="s">
        <v>1617</v>
      </c>
      <c r="I23" s="179" t="s">
        <v>1618</v>
      </c>
      <c r="J23" s="179" t="s">
        <v>1619</v>
      </c>
      <c r="K23" s="302" t="s">
        <v>14728</v>
      </c>
      <c r="L23" s="327" t="s">
        <v>15308</v>
      </c>
      <c r="M23" s="179" t="s">
        <v>2817</v>
      </c>
    </row>
    <row r="24" spans="1:13" ht="135">
      <c r="A24" s="178" t="str">
        <f t="shared" si="0"/>
        <v>InstructionsA25</v>
      </c>
      <c r="B24" s="178" t="s">
        <v>609</v>
      </c>
      <c r="C24" s="178" t="s">
        <v>1330</v>
      </c>
      <c r="D24" s="179" t="s">
        <v>14568</v>
      </c>
      <c r="E24" s="318" t="s">
        <v>15037</v>
      </c>
      <c r="F24" s="311" t="s">
        <v>14949</v>
      </c>
      <c r="G24" s="251" t="s">
        <v>13605</v>
      </c>
      <c r="H24" s="251" t="s">
        <v>13622</v>
      </c>
      <c r="I24" s="251" t="s">
        <v>13649</v>
      </c>
      <c r="J24" s="251" t="s">
        <v>13674</v>
      </c>
      <c r="K24" s="304" t="s">
        <v>14729</v>
      </c>
      <c r="L24" s="328" t="s">
        <v>15309</v>
      </c>
      <c r="M24" s="251" t="s">
        <v>13701</v>
      </c>
    </row>
    <row r="25" spans="1:13" ht="409.5">
      <c r="A25" s="178" t="str">
        <f t="shared" si="0"/>
        <v>InstructionsA26</v>
      </c>
      <c r="B25" s="178" t="s">
        <v>609</v>
      </c>
      <c r="C25" s="178" t="s">
        <v>1331</v>
      </c>
      <c r="D25" s="179" t="s">
        <v>13564</v>
      </c>
      <c r="E25" s="319" t="s">
        <v>15038</v>
      </c>
      <c r="F25" s="311" t="s">
        <v>14950</v>
      </c>
      <c r="G25" s="255" t="s">
        <v>14544</v>
      </c>
      <c r="H25" s="253" t="s">
        <v>13623</v>
      </c>
      <c r="I25" s="253" t="s">
        <v>13650</v>
      </c>
      <c r="J25" s="251" t="s">
        <v>13675</v>
      </c>
      <c r="K25" s="304" t="s">
        <v>14730</v>
      </c>
      <c r="L25" s="328" t="s">
        <v>15310</v>
      </c>
      <c r="M25" s="255" t="s">
        <v>14553</v>
      </c>
    </row>
    <row r="26" spans="1:13" ht="57">
      <c r="A26" s="178" t="str">
        <f t="shared" si="0"/>
        <v>InstructionsA27</v>
      </c>
      <c r="B26" s="178" t="s">
        <v>609</v>
      </c>
      <c r="C26" s="178" t="s">
        <v>487</v>
      </c>
      <c r="D26" s="178" t="s">
        <v>488</v>
      </c>
      <c r="E26" s="315" t="s">
        <v>15039</v>
      </c>
      <c r="F26" s="178" t="s">
        <v>14817</v>
      </c>
      <c r="G26" s="178" t="s">
        <v>14781</v>
      </c>
      <c r="H26" s="178" t="s">
        <v>506</v>
      </c>
      <c r="I26" s="178" t="s">
        <v>331</v>
      </c>
      <c r="J26" s="178" t="s">
        <v>1487</v>
      </c>
      <c r="K26" s="301" t="s">
        <v>477</v>
      </c>
      <c r="L26" s="326" t="s">
        <v>16</v>
      </c>
      <c r="M26" s="178" t="s">
        <v>2818</v>
      </c>
    </row>
    <row r="27" spans="1:13" ht="329.25">
      <c r="A27" s="178" t="str">
        <f t="shared" si="0"/>
        <v>InstructionsA28</v>
      </c>
      <c r="B27" s="178" t="s">
        <v>609</v>
      </c>
      <c r="C27" s="178" t="s">
        <v>1121</v>
      </c>
      <c r="D27" s="179" t="s">
        <v>13584</v>
      </c>
      <c r="E27" s="318" t="s">
        <v>15040</v>
      </c>
      <c r="F27" s="311" t="s">
        <v>14951</v>
      </c>
      <c r="G27" s="253" t="s">
        <v>13606</v>
      </c>
      <c r="H27" s="253" t="s">
        <v>13624</v>
      </c>
      <c r="I27" s="253" t="s">
        <v>13651</v>
      </c>
      <c r="J27" s="251" t="s">
        <v>13676</v>
      </c>
      <c r="K27" s="304" t="s">
        <v>14731</v>
      </c>
      <c r="L27" s="328" t="s">
        <v>15311</v>
      </c>
      <c r="M27" s="255" t="s">
        <v>14554</v>
      </c>
    </row>
    <row r="28" spans="1:13" ht="348" customHeight="1">
      <c r="A28" s="178" t="str">
        <f>B28&amp;C28</f>
        <v>InstructionsA29</v>
      </c>
      <c r="B28" s="178" t="s">
        <v>609</v>
      </c>
      <c r="C28" s="178" t="s">
        <v>1332</v>
      </c>
      <c r="D28" s="211" t="s">
        <v>14577</v>
      </c>
      <c r="E28" s="318" t="s">
        <v>15041</v>
      </c>
      <c r="F28" s="312" t="s">
        <v>14952</v>
      </c>
      <c r="G28" s="266" t="s">
        <v>14782</v>
      </c>
      <c r="H28" s="253" t="s">
        <v>15290</v>
      </c>
      <c r="I28" s="255" t="s">
        <v>14014</v>
      </c>
      <c r="J28" s="255" t="s">
        <v>15377</v>
      </c>
      <c r="K28" s="304" t="s">
        <v>14732</v>
      </c>
      <c r="L28" s="328" t="s">
        <v>15312</v>
      </c>
      <c r="M28" s="255" t="s">
        <v>15270</v>
      </c>
    </row>
    <row r="29" spans="1:13" ht="216.75">
      <c r="A29" s="178" t="str">
        <f>B29&amp;C29</f>
        <v>InstructionsA30</v>
      </c>
      <c r="B29" s="178" t="s">
        <v>609</v>
      </c>
      <c r="C29" s="178" t="s">
        <v>1333</v>
      </c>
      <c r="D29" s="211" t="s">
        <v>14015</v>
      </c>
      <c r="E29" s="317" t="s">
        <v>15042</v>
      </c>
      <c r="F29" s="179" t="s">
        <v>14953</v>
      </c>
      <c r="G29" s="211" t="s">
        <v>14016</v>
      </c>
      <c r="H29" s="211" t="s">
        <v>14017</v>
      </c>
      <c r="I29" s="179" t="s">
        <v>14018</v>
      </c>
      <c r="J29" s="211" t="s">
        <v>14019</v>
      </c>
      <c r="K29" s="302" t="s">
        <v>14020</v>
      </c>
      <c r="L29" s="329" t="s">
        <v>15313</v>
      </c>
      <c r="M29" s="212" t="s">
        <v>14021</v>
      </c>
    </row>
    <row r="30" spans="1:13" ht="270">
      <c r="A30" s="178" t="str">
        <f>B30&amp;C30</f>
        <v>InstructionsA31</v>
      </c>
      <c r="B30" s="178" t="s">
        <v>609</v>
      </c>
      <c r="C30" s="178" t="s">
        <v>1334</v>
      </c>
      <c r="D30" s="211" t="s">
        <v>14022</v>
      </c>
      <c r="E30" s="318" t="s">
        <v>15043</v>
      </c>
      <c r="F30" s="312" t="s">
        <v>14954</v>
      </c>
      <c r="G30" s="267" t="s">
        <v>14023</v>
      </c>
      <c r="H30" s="253" t="s">
        <v>14024</v>
      </c>
      <c r="I30" s="255" t="s">
        <v>14025</v>
      </c>
      <c r="J30" s="255" t="s">
        <v>14026</v>
      </c>
      <c r="K30" s="304" t="s">
        <v>14733</v>
      </c>
      <c r="L30" s="328" t="s">
        <v>15314</v>
      </c>
      <c r="M30" s="255" t="s">
        <v>14027</v>
      </c>
    </row>
    <row r="31" spans="1:13" ht="135">
      <c r="A31" s="178" t="str">
        <f>B31&amp;C31</f>
        <v>InstructionsA32</v>
      </c>
      <c r="B31" s="178" t="s">
        <v>609</v>
      </c>
      <c r="C31" s="178" t="s">
        <v>1335</v>
      </c>
      <c r="D31" s="211" t="s">
        <v>14028</v>
      </c>
      <c r="E31" s="318" t="s">
        <v>15044</v>
      </c>
      <c r="F31" s="312" t="s">
        <v>14955</v>
      </c>
      <c r="G31" s="267" t="s">
        <v>14029</v>
      </c>
      <c r="H31" s="253" t="s">
        <v>14030</v>
      </c>
      <c r="I31" s="255" t="s">
        <v>14031</v>
      </c>
      <c r="J31" s="255" t="s">
        <v>14032</v>
      </c>
      <c r="K31" s="304" t="s">
        <v>14033</v>
      </c>
      <c r="L31" s="328" t="s">
        <v>15315</v>
      </c>
      <c r="M31" s="255" t="s">
        <v>14034</v>
      </c>
    </row>
    <row r="32" spans="1:13" ht="121.5">
      <c r="A32" s="178" t="str">
        <f>B32&amp;C32</f>
        <v>InstructionsA33</v>
      </c>
      <c r="B32" s="178" t="s">
        <v>609</v>
      </c>
      <c r="C32" s="178" t="s">
        <v>1336</v>
      </c>
      <c r="D32" s="211" t="s">
        <v>14035</v>
      </c>
      <c r="E32" s="318" t="s">
        <v>15045</v>
      </c>
      <c r="F32" s="312" t="s">
        <v>14956</v>
      </c>
      <c r="G32" s="267" t="s">
        <v>14036</v>
      </c>
      <c r="H32" s="253" t="s">
        <v>14037</v>
      </c>
      <c r="I32" s="255" t="s">
        <v>14038</v>
      </c>
      <c r="J32" s="251" t="s">
        <v>14039</v>
      </c>
      <c r="K32" s="304" t="s">
        <v>14040</v>
      </c>
      <c r="L32" s="328" t="s">
        <v>15316</v>
      </c>
      <c r="M32" s="255" t="s">
        <v>14041</v>
      </c>
    </row>
    <row r="33" spans="1:13" ht="42.75">
      <c r="A33" s="178" t="str">
        <f t="shared" si="0"/>
        <v>InstructionsA34</v>
      </c>
      <c r="B33" s="178" t="s">
        <v>609</v>
      </c>
      <c r="C33" s="178" t="s">
        <v>1337</v>
      </c>
      <c r="D33" s="178" t="s">
        <v>1158</v>
      </c>
      <c r="E33" s="315" t="s">
        <v>15046</v>
      </c>
      <c r="F33" s="178" t="s">
        <v>14818</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14063</v>
      </c>
      <c r="E34" s="318" t="s">
        <v>15047</v>
      </c>
      <c r="F34" s="312" t="s">
        <v>14957</v>
      </c>
      <c r="G34" s="268" t="s">
        <v>14042</v>
      </c>
      <c r="H34" s="253" t="s">
        <v>14043</v>
      </c>
      <c r="I34" s="255" t="s">
        <v>14044</v>
      </c>
      <c r="J34" s="251" t="s">
        <v>14045</v>
      </c>
      <c r="K34" s="304" t="s">
        <v>14734</v>
      </c>
      <c r="L34" s="328" t="s">
        <v>15317</v>
      </c>
      <c r="M34" s="255" t="s">
        <v>14046</v>
      </c>
    </row>
    <row r="35" spans="1:13" ht="285">
      <c r="A35" s="178" t="str">
        <f t="shared" si="0"/>
        <v>InstructionsA37</v>
      </c>
      <c r="B35" s="178" t="s">
        <v>609</v>
      </c>
      <c r="C35" s="178" t="s">
        <v>1339</v>
      </c>
      <c r="D35" s="178" t="s">
        <v>14012</v>
      </c>
      <c r="E35" s="315" t="s">
        <v>15048</v>
      </c>
      <c r="F35" s="178" t="s">
        <v>14819</v>
      </c>
      <c r="G35" s="178" t="s">
        <v>415</v>
      </c>
      <c r="H35" s="178" t="s">
        <v>1304</v>
      </c>
      <c r="I35" s="178" t="s">
        <v>333</v>
      </c>
      <c r="J35" s="178" t="s">
        <v>1176</v>
      </c>
      <c r="K35" s="301" t="s">
        <v>336</v>
      </c>
      <c r="L35" s="326" t="s">
        <v>15318</v>
      </c>
      <c r="M35" s="213" t="s">
        <v>15271</v>
      </c>
    </row>
    <row r="36" spans="1:13" ht="105">
      <c r="A36" s="178" t="str">
        <f t="shared" si="0"/>
        <v>InstructionsA38</v>
      </c>
      <c r="B36" s="178" t="s">
        <v>609</v>
      </c>
      <c r="C36" s="178" t="s">
        <v>1340</v>
      </c>
      <c r="D36" s="178" t="s">
        <v>13565</v>
      </c>
      <c r="E36" s="318" t="s">
        <v>15049</v>
      </c>
      <c r="F36" s="311" t="s">
        <v>14958</v>
      </c>
      <c r="G36" s="255" t="s">
        <v>14545</v>
      </c>
      <c r="H36" s="253" t="s">
        <v>13625</v>
      </c>
      <c r="I36" s="253" t="s">
        <v>13652</v>
      </c>
      <c r="J36" s="251" t="s">
        <v>13677</v>
      </c>
      <c r="K36" s="304" t="s">
        <v>14735</v>
      </c>
      <c r="L36" s="328" t="s">
        <v>15319</v>
      </c>
      <c r="M36" s="255" t="s">
        <v>14555</v>
      </c>
    </row>
    <row r="37" spans="1:13" ht="120">
      <c r="A37" s="178" t="str">
        <f t="shared" si="0"/>
        <v>InstructionsA39</v>
      </c>
      <c r="B37" s="178" t="s">
        <v>609</v>
      </c>
      <c r="C37" s="178" t="s">
        <v>1341</v>
      </c>
      <c r="D37" s="178" t="s">
        <v>13566</v>
      </c>
      <c r="E37" s="318" t="s">
        <v>15050</v>
      </c>
      <c r="F37" s="311" t="s">
        <v>14959</v>
      </c>
      <c r="G37" s="255" t="s">
        <v>14546</v>
      </c>
      <c r="H37" s="253" t="s">
        <v>13626</v>
      </c>
      <c r="I37" s="253" t="s">
        <v>13653</v>
      </c>
      <c r="J37" s="251" t="s">
        <v>13678</v>
      </c>
      <c r="K37" s="304" t="s">
        <v>14736</v>
      </c>
      <c r="L37" s="328" t="s">
        <v>15320</v>
      </c>
      <c r="M37" s="255" t="s">
        <v>14556</v>
      </c>
    </row>
    <row r="38" spans="1:13" ht="134.25">
      <c r="A38" s="178" t="str">
        <f t="shared" si="0"/>
        <v>InstructionsA40</v>
      </c>
      <c r="B38" s="178" t="s">
        <v>609</v>
      </c>
      <c r="C38" s="178" t="s">
        <v>494</v>
      </c>
      <c r="D38" s="178" t="s">
        <v>14569</v>
      </c>
      <c r="E38" s="320" t="s">
        <v>15051</v>
      </c>
      <c r="F38" s="311" t="s">
        <v>14960</v>
      </c>
      <c r="G38" s="255" t="s">
        <v>14547</v>
      </c>
      <c r="H38" s="253" t="s">
        <v>13627</v>
      </c>
      <c r="I38" s="253" t="s">
        <v>13654</v>
      </c>
      <c r="J38" s="251" t="s">
        <v>13679</v>
      </c>
      <c r="K38" s="304" t="s">
        <v>14737</v>
      </c>
      <c r="L38" s="328" t="s">
        <v>15321</v>
      </c>
      <c r="M38" s="255" t="s">
        <v>14557</v>
      </c>
    </row>
    <row r="39" spans="1:13" ht="120">
      <c r="A39" s="178" t="str">
        <f t="shared" si="0"/>
        <v>InstructionsA41</v>
      </c>
      <c r="B39" s="178" t="s">
        <v>609</v>
      </c>
      <c r="C39" s="178" t="s">
        <v>1122</v>
      </c>
      <c r="D39" s="179" t="s">
        <v>13567</v>
      </c>
      <c r="E39" s="319" t="s">
        <v>15052</v>
      </c>
      <c r="F39" s="311" t="s">
        <v>14961</v>
      </c>
      <c r="G39" s="255" t="s">
        <v>13607</v>
      </c>
      <c r="H39" s="255" t="s">
        <v>13628</v>
      </c>
      <c r="I39" s="255" t="s">
        <v>13655</v>
      </c>
      <c r="J39" s="255" t="s">
        <v>13680</v>
      </c>
      <c r="K39" s="304" t="s">
        <v>14738</v>
      </c>
      <c r="L39" s="328" t="s">
        <v>15322</v>
      </c>
      <c r="M39" s="255" t="s">
        <v>14558</v>
      </c>
    </row>
    <row r="40" spans="1:13" ht="370.5">
      <c r="A40" s="178" t="str">
        <f t="shared" si="0"/>
        <v>InstructionsA42</v>
      </c>
      <c r="B40" s="178" t="s">
        <v>609</v>
      </c>
      <c r="C40" s="178" t="s">
        <v>1342</v>
      </c>
      <c r="D40" s="178" t="s">
        <v>14281</v>
      </c>
      <c r="E40" s="321" t="s">
        <v>15053</v>
      </c>
      <c r="F40" s="254" t="s">
        <v>14962</v>
      </c>
      <c r="G40" s="254" t="s">
        <v>14548</v>
      </c>
      <c r="H40" s="254" t="s">
        <v>14282</v>
      </c>
      <c r="I40" s="254" t="s">
        <v>14283</v>
      </c>
      <c r="J40" s="254" t="s">
        <v>14284</v>
      </c>
      <c r="K40" s="300" t="s">
        <v>14739</v>
      </c>
      <c r="L40" s="330" t="s">
        <v>15323</v>
      </c>
      <c r="M40" s="254" t="s">
        <v>14559</v>
      </c>
    </row>
    <row r="41" spans="1:13" ht="240">
      <c r="A41" s="178" t="str">
        <f t="shared" si="0"/>
        <v>InstructionsA43</v>
      </c>
      <c r="B41" s="178" t="s">
        <v>609</v>
      </c>
      <c r="C41" s="178" t="s">
        <v>1343</v>
      </c>
      <c r="D41" s="179" t="s">
        <v>13568</v>
      </c>
      <c r="E41" s="318" t="s">
        <v>15054</v>
      </c>
      <c r="F41" s="311" t="s">
        <v>14963</v>
      </c>
      <c r="G41" s="255" t="s">
        <v>14549</v>
      </c>
      <c r="H41" s="253" t="s">
        <v>13629</v>
      </c>
      <c r="I41" s="253" t="s">
        <v>13656</v>
      </c>
      <c r="J41" s="251" t="s">
        <v>13681</v>
      </c>
      <c r="K41" s="304" t="s">
        <v>14740</v>
      </c>
      <c r="L41" s="328" t="s">
        <v>15324</v>
      </c>
      <c r="M41" s="253" t="s">
        <v>13702</v>
      </c>
    </row>
    <row r="42" spans="1:13" ht="210">
      <c r="A42" s="178" t="str">
        <f>B42&amp;C42</f>
        <v>InstructionsA44</v>
      </c>
      <c r="B42" s="178" t="s">
        <v>609</v>
      </c>
      <c r="C42" s="178" t="s">
        <v>1344</v>
      </c>
      <c r="D42" s="178" t="s">
        <v>13569</v>
      </c>
      <c r="E42" s="318" t="s">
        <v>15055</v>
      </c>
      <c r="F42" s="311" t="s">
        <v>14964</v>
      </c>
      <c r="G42" s="255" t="s">
        <v>14550</v>
      </c>
      <c r="H42" s="253" t="s">
        <v>13630</v>
      </c>
      <c r="I42" s="253" t="s">
        <v>13657</v>
      </c>
      <c r="J42" s="251" t="s">
        <v>13682</v>
      </c>
      <c r="K42" s="304" t="s">
        <v>14741</v>
      </c>
      <c r="L42" s="328" t="s">
        <v>15325</v>
      </c>
      <c r="M42" s="253" t="s">
        <v>13703</v>
      </c>
    </row>
    <row r="43" spans="1:13" ht="105">
      <c r="A43" s="178" t="str">
        <f>B43&amp;C43</f>
        <v>InstructionsA45</v>
      </c>
      <c r="B43" s="178" t="s">
        <v>609</v>
      </c>
      <c r="C43" s="178" t="s">
        <v>1345</v>
      </c>
      <c r="D43" s="178" t="s">
        <v>13570</v>
      </c>
      <c r="E43" s="318" t="s">
        <v>15056</v>
      </c>
      <c r="F43" s="311" t="s">
        <v>14965</v>
      </c>
      <c r="G43" s="255" t="s">
        <v>14551</v>
      </c>
      <c r="H43" s="253" t="s">
        <v>13631</v>
      </c>
      <c r="I43" s="253" t="s">
        <v>13658</v>
      </c>
      <c r="J43" s="251" t="s">
        <v>13683</v>
      </c>
      <c r="K43" s="304" t="s">
        <v>14742</v>
      </c>
      <c r="L43" s="328" t="s">
        <v>15326</v>
      </c>
      <c r="M43" s="255" t="s">
        <v>14560</v>
      </c>
    </row>
    <row r="44" spans="1:13" ht="90">
      <c r="A44" s="178" t="str">
        <f t="shared" si="0"/>
        <v>InstructionsA46</v>
      </c>
      <c r="B44" s="178" t="s">
        <v>609</v>
      </c>
      <c r="C44" s="178" t="s">
        <v>1346</v>
      </c>
      <c r="D44" s="178" t="s">
        <v>13571</v>
      </c>
      <c r="E44" s="318" t="s">
        <v>15056</v>
      </c>
      <c r="F44" s="311" t="s">
        <v>14966</v>
      </c>
      <c r="G44" s="255" t="s">
        <v>14552</v>
      </c>
      <c r="H44" s="253" t="s">
        <v>13632</v>
      </c>
      <c r="I44" s="253" t="s">
        <v>13659</v>
      </c>
      <c r="J44" s="251" t="s">
        <v>13684</v>
      </c>
      <c r="K44" s="304" t="s">
        <v>14743</v>
      </c>
      <c r="L44" s="328" t="s">
        <v>15327</v>
      </c>
      <c r="M44" s="253" t="s">
        <v>13704</v>
      </c>
    </row>
    <row r="45" spans="1:13" ht="42.75">
      <c r="A45" s="178" t="str">
        <f t="shared" si="0"/>
        <v>InstructionsA47</v>
      </c>
      <c r="B45" s="178" t="s">
        <v>609</v>
      </c>
      <c r="C45" s="178" t="s">
        <v>1347</v>
      </c>
      <c r="D45" s="178" t="s">
        <v>1147</v>
      </c>
      <c r="E45" s="315" t="s">
        <v>15057</v>
      </c>
      <c r="F45" s="178" t="s">
        <v>14820</v>
      </c>
      <c r="G45" s="178" t="s">
        <v>1309</v>
      </c>
      <c r="H45" s="178" t="s">
        <v>507</v>
      </c>
      <c r="I45" s="178" t="s">
        <v>334</v>
      </c>
      <c r="J45" s="178" t="s">
        <v>1488</v>
      </c>
      <c r="K45" s="301" t="s">
        <v>208</v>
      </c>
      <c r="L45" s="326" t="s">
        <v>15328</v>
      </c>
      <c r="M45" s="178" t="s">
        <v>2820</v>
      </c>
    </row>
    <row r="46" spans="1:13" ht="28.5">
      <c r="A46" s="178" t="str">
        <f t="shared" si="0"/>
        <v>InstructionsA48</v>
      </c>
      <c r="B46" s="178" t="s">
        <v>609</v>
      </c>
      <c r="C46" s="178" t="s">
        <v>3224</v>
      </c>
      <c r="D46" s="178" t="s">
        <v>983</v>
      </c>
      <c r="E46" s="315" t="s">
        <v>15058</v>
      </c>
      <c r="F46" s="178" t="s">
        <v>14821</v>
      </c>
      <c r="G46" s="178" t="s">
        <v>1310</v>
      </c>
      <c r="H46" s="178" t="s">
        <v>508</v>
      </c>
      <c r="I46" s="178" t="s">
        <v>335</v>
      </c>
      <c r="J46" s="178" t="s">
        <v>1315</v>
      </c>
      <c r="K46" s="301" t="s">
        <v>209</v>
      </c>
      <c r="L46" s="326" t="s">
        <v>682</v>
      </c>
      <c r="M46" s="178" t="s">
        <v>2821</v>
      </c>
    </row>
    <row r="47" spans="1:13" ht="90">
      <c r="A47" s="178" t="str">
        <f t="shared" si="0"/>
        <v>InstructionsA49</v>
      </c>
      <c r="B47" s="178" t="s">
        <v>609</v>
      </c>
      <c r="C47" s="178" t="s">
        <v>1348</v>
      </c>
      <c r="D47" s="178" t="s">
        <v>13593</v>
      </c>
      <c r="E47" s="318" t="s">
        <v>15059</v>
      </c>
      <c r="F47" s="311" t="s">
        <v>14967</v>
      </c>
      <c r="G47" s="255" t="s">
        <v>13721</v>
      </c>
      <c r="H47" s="253" t="s">
        <v>13633</v>
      </c>
      <c r="I47" s="253" t="s">
        <v>13720</v>
      </c>
      <c r="J47" s="251" t="s">
        <v>13718</v>
      </c>
      <c r="K47" s="304" t="s">
        <v>14744</v>
      </c>
      <c r="L47" s="328" t="s">
        <v>15329</v>
      </c>
      <c r="M47" s="253" t="s">
        <v>13719</v>
      </c>
    </row>
    <row r="48" spans="1:13" ht="85.5">
      <c r="A48" s="288" t="s">
        <v>14047</v>
      </c>
      <c r="B48" s="288" t="s">
        <v>609</v>
      </c>
      <c r="C48" s="178" t="s">
        <v>1349</v>
      </c>
      <c r="D48" s="288" t="s">
        <v>14064</v>
      </c>
      <c r="E48" s="315" t="s">
        <v>15060</v>
      </c>
      <c r="F48" s="178" t="s">
        <v>14822</v>
      </c>
      <c r="G48" s="180" t="s">
        <v>14783</v>
      </c>
      <c r="H48" s="178" t="s">
        <v>14065</v>
      </c>
      <c r="I48" s="178" t="s">
        <v>15402</v>
      </c>
      <c r="J48" s="178" t="s">
        <v>14066</v>
      </c>
      <c r="K48" s="300" t="s">
        <v>14745</v>
      </c>
      <c r="L48" s="331" t="s">
        <v>15330</v>
      </c>
      <c r="M48" s="178" t="s">
        <v>15272</v>
      </c>
    </row>
    <row r="49" spans="1:13" ht="57">
      <c r="A49" s="178" t="str">
        <f>B49&amp;C49</f>
        <v>InstructionsA51</v>
      </c>
      <c r="B49" s="178" t="s">
        <v>609</v>
      </c>
      <c r="C49" s="178" t="s">
        <v>1350</v>
      </c>
      <c r="D49" s="178" t="s">
        <v>3063</v>
      </c>
      <c r="E49" s="315" t="s">
        <v>15061</v>
      </c>
      <c r="F49" s="178" t="s">
        <v>14823</v>
      </c>
      <c r="G49" s="178" t="s">
        <v>3071</v>
      </c>
      <c r="H49" s="178" t="s">
        <v>3072</v>
      </c>
      <c r="I49" s="178" t="s">
        <v>3073</v>
      </c>
      <c r="J49" s="178" t="s">
        <v>3074</v>
      </c>
      <c r="K49" s="301" t="s">
        <v>14746</v>
      </c>
      <c r="L49" s="326" t="s">
        <v>3075</v>
      </c>
      <c r="M49" s="213" t="s">
        <v>3076</v>
      </c>
    </row>
    <row r="50" spans="1:13" ht="150">
      <c r="A50" s="178" t="str">
        <f t="shared" si="0"/>
        <v>InstructionsA52</v>
      </c>
      <c r="B50" s="178" t="s">
        <v>609</v>
      </c>
      <c r="C50" s="178" t="s">
        <v>1351</v>
      </c>
      <c r="D50" s="178" t="s">
        <v>13592</v>
      </c>
      <c r="E50" s="318" t="s">
        <v>15062</v>
      </c>
      <c r="F50" s="311" t="s">
        <v>14968</v>
      </c>
      <c r="G50" s="253" t="s">
        <v>13608</v>
      </c>
      <c r="H50" s="253" t="s">
        <v>13634</v>
      </c>
      <c r="I50" s="253" t="s">
        <v>13660</v>
      </c>
      <c r="J50" s="251" t="s">
        <v>13685</v>
      </c>
      <c r="K50" s="304" t="s">
        <v>14747</v>
      </c>
      <c r="L50" s="328" t="s">
        <v>15331</v>
      </c>
      <c r="M50" s="253" t="s">
        <v>13705</v>
      </c>
    </row>
    <row r="51" spans="1:13" ht="85.5">
      <c r="A51" s="178" t="str">
        <f t="shared" si="0"/>
        <v>InstructionsA53</v>
      </c>
      <c r="B51" s="178" t="s">
        <v>609</v>
      </c>
      <c r="C51" s="178" t="s">
        <v>1352</v>
      </c>
      <c r="D51" s="178" t="s">
        <v>14285</v>
      </c>
      <c r="E51" s="315" t="s">
        <v>15063</v>
      </c>
      <c r="F51" s="178" t="s">
        <v>14824</v>
      </c>
      <c r="G51" s="178" t="s">
        <v>14286</v>
      </c>
      <c r="H51" s="178" t="s">
        <v>14287</v>
      </c>
      <c r="I51" s="178" t="s">
        <v>14288</v>
      </c>
      <c r="J51" s="178" t="s">
        <v>14289</v>
      </c>
      <c r="K51" s="301" t="s">
        <v>14290</v>
      </c>
      <c r="L51" s="326" t="s">
        <v>14291</v>
      </c>
      <c r="M51" s="213" t="s">
        <v>14292</v>
      </c>
    </row>
    <row r="52" spans="1:13" ht="99.75">
      <c r="A52" s="178" t="str">
        <f t="shared" si="0"/>
        <v>InstructionsA54</v>
      </c>
      <c r="B52" s="178" t="s">
        <v>609</v>
      </c>
      <c r="C52" s="178" t="s">
        <v>1353</v>
      </c>
      <c r="D52" s="178" t="s">
        <v>3064</v>
      </c>
      <c r="E52" s="315" t="s">
        <v>15064</v>
      </c>
      <c r="F52" s="178" t="s">
        <v>14825</v>
      </c>
      <c r="G52" s="178" t="s">
        <v>3077</v>
      </c>
      <c r="H52" s="178" t="s">
        <v>3078</v>
      </c>
      <c r="I52" s="178" t="s">
        <v>3079</v>
      </c>
      <c r="J52" s="178" t="s">
        <v>3080</v>
      </c>
      <c r="K52" s="301" t="s">
        <v>3081</v>
      </c>
      <c r="L52" s="326" t="s">
        <v>3082</v>
      </c>
      <c r="M52" s="213" t="s">
        <v>3083</v>
      </c>
    </row>
    <row r="53" spans="1:13" ht="128.25">
      <c r="A53" s="178" t="str">
        <f>B53&amp;C53</f>
        <v>InstructionsA55</v>
      </c>
      <c r="B53" s="178" t="s">
        <v>609</v>
      </c>
      <c r="C53" s="178" t="s">
        <v>1354</v>
      </c>
      <c r="D53" s="178" t="s">
        <v>3065</v>
      </c>
      <c r="E53" s="315" t="s">
        <v>15065</v>
      </c>
      <c r="F53" s="178" t="s">
        <v>14826</v>
      </c>
      <c r="G53" s="178" t="s">
        <v>3084</v>
      </c>
      <c r="H53" s="178" t="s">
        <v>3085</v>
      </c>
      <c r="I53" s="178" t="s">
        <v>3086</v>
      </c>
      <c r="J53" s="178" t="s">
        <v>3087</v>
      </c>
      <c r="K53" s="301" t="s">
        <v>3088</v>
      </c>
      <c r="L53" s="326" t="s">
        <v>3089</v>
      </c>
      <c r="M53" s="213" t="s">
        <v>3090</v>
      </c>
    </row>
    <row r="54" spans="1:13" ht="85.5">
      <c r="A54" s="178" t="str">
        <f>B54&amp;C54</f>
        <v>InstructionsA56</v>
      </c>
      <c r="B54" s="178" t="s">
        <v>609</v>
      </c>
      <c r="C54" s="178" t="s">
        <v>1355</v>
      </c>
      <c r="D54" s="178" t="s">
        <v>3066</v>
      </c>
      <c r="E54" s="315" t="s">
        <v>15066</v>
      </c>
      <c r="F54" s="178" t="s">
        <v>14827</v>
      </c>
      <c r="G54" s="178" t="s">
        <v>3091</v>
      </c>
      <c r="H54" s="178" t="s">
        <v>3092</v>
      </c>
      <c r="I54" s="178" t="s">
        <v>3093</v>
      </c>
      <c r="J54" s="178" t="s">
        <v>3094</v>
      </c>
      <c r="K54" s="301" t="s">
        <v>3095</v>
      </c>
      <c r="L54" s="326" t="s">
        <v>3096</v>
      </c>
      <c r="M54" s="213" t="s">
        <v>3097</v>
      </c>
    </row>
    <row r="55" spans="1:13" ht="45">
      <c r="A55" s="178" t="str">
        <f t="shared" si="0"/>
        <v>InstructionsA57</v>
      </c>
      <c r="B55" s="178" t="s">
        <v>609</v>
      </c>
      <c r="C55" s="178" t="s">
        <v>495</v>
      </c>
      <c r="D55" s="179" t="s">
        <v>3067</v>
      </c>
      <c r="E55" s="317" t="s">
        <v>15067</v>
      </c>
      <c r="F55" s="179" t="s">
        <v>14828</v>
      </c>
      <c r="G55" s="179" t="s">
        <v>3098</v>
      </c>
      <c r="H55" s="179" t="s">
        <v>3099</v>
      </c>
      <c r="I55" s="179" t="s">
        <v>3100</v>
      </c>
      <c r="J55" s="179" t="s">
        <v>3101</v>
      </c>
      <c r="K55" s="302" t="s">
        <v>3102</v>
      </c>
      <c r="L55" s="327" t="s">
        <v>3103</v>
      </c>
      <c r="M55" s="212" t="s">
        <v>3104</v>
      </c>
    </row>
    <row r="56" spans="1:13" ht="45">
      <c r="A56" s="178" t="str">
        <f t="shared" si="0"/>
        <v>InstructionsA58</v>
      </c>
      <c r="B56" s="178" t="s">
        <v>609</v>
      </c>
      <c r="C56" s="178" t="s">
        <v>1356</v>
      </c>
      <c r="D56" s="179" t="s">
        <v>3068</v>
      </c>
      <c r="E56" s="317" t="s">
        <v>15068</v>
      </c>
      <c r="F56" s="179" t="s">
        <v>14829</v>
      </c>
      <c r="G56" s="179" t="s">
        <v>3105</v>
      </c>
      <c r="H56" s="179" t="s">
        <v>3106</v>
      </c>
      <c r="I56" s="179" t="s">
        <v>3107</v>
      </c>
      <c r="J56" s="179" t="s">
        <v>3108</v>
      </c>
      <c r="K56" s="302" t="s">
        <v>3109</v>
      </c>
      <c r="L56" s="327" t="s">
        <v>3110</v>
      </c>
      <c r="M56" s="212" t="s">
        <v>3111</v>
      </c>
    </row>
    <row r="57" spans="1:13" ht="51">
      <c r="A57" s="178" t="str">
        <f t="shared" si="0"/>
        <v>InstructionsA59</v>
      </c>
      <c r="B57" s="178" t="s">
        <v>609</v>
      </c>
      <c r="C57" s="178" t="s">
        <v>1357</v>
      </c>
      <c r="D57" s="179" t="s">
        <v>3069</v>
      </c>
      <c r="E57" s="317" t="s">
        <v>15069</v>
      </c>
      <c r="F57" s="179" t="s">
        <v>14969</v>
      </c>
      <c r="G57" s="179" t="s">
        <v>3112</v>
      </c>
      <c r="H57" s="179" t="s">
        <v>3113</v>
      </c>
      <c r="I57" s="179" t="s">
        <v>3114</v>
      </c>
      <c r="J57" s="179" t="s">
        <v>3115</v>
      </c>
      <c r="K57" s="302" t="s">
        <v>3116</v>
      </c>
      <c r="L57" s="327" t="s">
        <v>3117</v>
      </c>
      <c r="M57" s="212" t="s">
        <v>3118</v>
      </c>
    </row>
    <row r="58" spans="1:13" ht="370.5">
      <c r="A58" s="178" t="str">
        <f t="shared" si="0"/>
        <v>InstructionsA60</v>
      </c>
      <c r="B58" s="178" t="s">
        <v>609</v>
      </c>
      <c r="C58" s="178" t="s">
        <v>1358</v>
      </c>
      <c r="D58" s="178" t="s">
        <v>14571</v>
      </c>
      <c r="E58" s="315" t="s">
        <v>15070</v>
      </c>
      <c r="F58" s="178" t="s">
        <v>14830</v>
      </c>
      <c r="G58" s="224" t="s">
        <v>3119</v>
      </c>
      <c r="H58" s="178" t="s">
        <v>3120</v>
      </c>
      <c r="I58" s="178" t="s">
        <v>3121</v>
      </c>
      <c r="J58" s="178" t="s">
        <v>3122</v>
      </c>
      <c r="K58" s="301" t="s">
        <v>3123</v>
      </c>
      <c r="L58" s="326" t="s">
        <v>15332</v>
      </c>
      <c r="M58" s="213" t="s">
        <v>3124</v>
      </c>
    </row>
    <row r="59" spans="1:13" ht="99.75">
      <c r="A59" s="178" t="str">
        <f t="shared" si="0"/>
        <v>InstructionsA61</v>
      </c>
      <c r="B59" s="178" t="s">
        <v>609</v>
      </c>
      <c r="C59" s="178" t="s">
        <v>1359</v>
      </c>
      <c r="D59" s="178" t="s">
        <v>3070</v>
      </c>
      <c r="E59" s="315" t="s">
        <v>15071</v>
      </c>
      <c r="F59" s="178" t="s">
        <v>14831</v>
      </c>
      <c r="G59" s="178" t="s">
        <v>3125</v>
      </c>
      <c r="H59" s="178" t="s">
        <v>3126</v>
      </c>
      <c r="I59" s="178" t="s">
        <v>3127</v>
      </c>
      <c r="J59" s="178" t="s">
        <v>3128</v>
      </c>
      <c r="K59" s="301" t="s">
        <v>3129</v>
      </c>
      <c r="L59" s="326" t="s">
        <v>3130</v>
      </c>
      <c r="M59" s="213" t="s">
        <v>3131</v>
      </c>
    </row>
    <row r="60" spans="1:13" ht="199.5">
      <c r="A60" s="178" t="str">
        <f t="shared" si="0"/>
        <v>InstructionsA62</v>
      </c>
      <c r="B60" s="178" t="s">
        <v>609</v>
      </c>
      <c r="C60" s="178" t="s">
        <v>1360</v>
      </c>
      <c r="D60" s="178" t="s">
        <v>14578</v>
      </c>
      <c r="E60" s="315" t="s">
        <v>15072</v>
      </c>
      <c r="F60" s="178" t="s">
        <v>14970</v>
      </c>
      <c r="G60" s="178" t="s">
        <v>14784</v>
      </c>
      <c r="H60" s="178" t="s">
        <v>15291</v>
      </c>
      <c r="I60" s="178" t="s">
        <v>3049</v>
      </c>
      <c r="J60" s="178" t="s">
        <v>15378</v>
      </c>
      <c r="K60" s="301" t="s">
        <v>14748</v>
      </c>
      <c r="L60" s="326" t="s">
        <v>15333</v>
      </c>
      <c r="M60" s="213" t="s">
        <v>15273</v>
      </c>
    </row>
    <row r="61" spans="1:13" ht="213.75">
      <c r="A61" s="178" t="str">
        <f t="shared" si="0"/>
        <v>InstructionsA63</v>
      </c>
      <c r="B61" s="178" t="s">
        <v>609</v>
      </c>
      <c r="C61" s="178" t="s">
        <v>1361</v>
      </c>
      <c r="D61" s="178" t="s">
        <v>14579</v>
      </c>
      <c r="E61" s="315" t="s">
        <v>15073</v>
      </c>
      <c r="F61" s="178" t="s">
        <v>14971</v>
      </c>
      <c r="G61" s="178" t="s">
        <v>14785</v>
      </c>
      <c r="H61" s="178" t="s">
        <v>15292</v>
      </c>
      <c r="I61" s="178" t="s">
        <v>3050</v>
      </c>
      <c r="J61" s="178" t="s">
        <v>15379</v>
      </c>
      <c r="K61" s="301" t="s">
        <v>14749</v>
      </c>
      <c r="L61" s="326" t="s">
        <v>15334</v>
      </c>
      <c r="M61" s="213" t="s">
        <v>15274</v>
      </c>
    </row>
    <row r="62" spans="1:13" ht="120">
      <c r="A62" s="178" t="str">
        <f>B62&amp;C62</f>
        <v>InstructionsA64</v>
      </c>
      <c r="B62" s="178" t="s">
        <v>609</v>
      </c>
      <c r="C62" s="178" t="s">
        <v>1362</v>
      </c>
      <c r="D62" s="178" t="s">
        <v>13572</v>
      </c>
      <c r="E62" s="318" t="s">
        <v>15074</v>
      </c>
      <c r="F62" s="311" t="s">
        <v>14972</v>
      </c>
      <c r="G62" s="253" t="s">
        <v>13609</v>
      </c>
      <c r="H62" s="253" t="s">
        <v>13635</v>
      </c>
      <c r="I62" s="253" t="s">
        <v>13661</v>
      </c>
      <c r="J62" s="251" t="s">
        <v>13686</v>
      </c>
      <c r="K62" s="304" t="s">
        <v>14750</v>
      </c>
      <c r="L62" s="328" t="s">
        <v>15335</v>
      </c>
      <c r="M62" s="253" t="s">
        <v>13706</v>
      </c>
    </row>
    <row r="63" spans="1:13" ht="42.75">
      <c r="A63" s="178" t="str">
        <f t="shared" si="0"/>
        <v>InstructionsA65</v>
      </c>
      <c r="B63" s="178" t="s">
        <v>609</v>
      </c>
      <c r="C63" s="178" t="s">
        <v>735</v>
      </c>
      <c r="D63" s="178" t="s">
        <v>737</v>
      </c>
      <c r="E63" s="315" t="s">
        <v>15075</v>
      </c>
      <c r="F63" s="178" t="s">
        <v>14832</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15076</v>
      </c>
      <c r="F64" s="178" t="s">
        <v>14833</v>
      </c>
      <c r="G64" s="178" t="s">
        <v>416</v>
      </c>
      <c r="H64" s="180" t="s">
        <v>1607</v>
      </c>
      <c r="I64" s="178" t="s">
        <v>86</v>
      </c>
      <c r="J64" s="178" t="s">
        <v>1511</v>
      </c>
      <c r="K64" s="301" t="s">
        <v>211</v>
      </c>
      <c r="L64" s="326" t="s">
        <v>15336</v>
      </c>
      <c r="M64" s="178" t="s">
        <v>2823</v>
      </c>
    </row>
    <row r="65" spans="1:14" ht="28.5">
      <c r="A65" s="178" t="str">
        <f t="shared" si="0"/>
        <v>InstructionsA67</v>
      </c>
      <c r="B65" s="178" t="s">
        <v>609</v>
      </c>
      <c r="C65" s="178" t="s">
        <v>738</v>
      </c>
      <c r="D65" s="178" t="s">
        <v>1044</v>
      </c>
      <c r="E65" s="317" t="s">
        <v>15077</v>
      </c>
      <c r="F65" s="178" t="s">
        <v>14834</v>
      </c>
      <c r="G65" s="178" t="s">
        <v>1155</v>
      </c>
      <c r="H65" s="180" t="s">
        <v>393</v>
      </c>
      <c r="I65" s="178" t="s">
        <v>1311</v>
      </c>
      <c r="J65" s="178" t="s">
        <v>1312</v>
      </c>
      <c r="K65" s="301"/>
      <c r="L65" s="326" t="s">
        <v>1397</v>
      </c>
      <c r="M65" s="178" t="s">
        <v>2824</v>
      </c>
    </row>
    <row r="66" spans="1:14" ht="327.75">
      <c r="A66" s="178" t="str">
        <f t="shared" si="0"/>
        <v>InstructionsA68</v>
      </c>
      <c r="B66" s="178" t="s">
        <v>609</v>
      </c>
      <c r="C66" s="178" t="s">
        <v>3225</v>
      </c>
      <c r="D66" s="178" t="s">
        <v>14584</v>
      </c>
      <c r="E66" s="315" t="s">
        <v>15078</v>
      </c>
      <c r="F66" s="178" t="s">
        <v>14973</v>
      </c>
      <c r="G66" s="344" t="s">
        <v>15423</v>
      </c>
      <c r="H66" s="180" t="s">
        <v>15293</v>
      </c>
      <c r="I66" s="178" t="s">
        <v>15403</v>
      </c>
      <c r="J66" s="178" t="s">
        <v>15380</v>
      </c>
      <c r="K66" s="301" t="s">
        <v>14751</v>
      </c>
      <c r="L66" s="326" t="s">
        <v>15337</v>
      </c>
      <c r="M66" s="178" t="s">
        <v>15275</v>
      </c>
    </row>
    <row r="67" spans="1:14" ht="171">
      <c r="A67" s="178" t="str">
        <f t="shared" si="0"/>
        <v>InstructionsA69</v>
      </c>
      <c r="B67" s="178" t="s">
        <v>609</v>
      </c>
      <c r="C67" s="178" t="s">
        <v>742</v>
      </c>
      <c r="D67" s="178" t="s">
        <v>14580</v>
      </c>
      <c r="E67" s="315" t="s">
        <v>15079</v>
      </c>
      <c r="F67" s="178" t="s">
        <v>14974</v>
      </c>
      <c r="G67" s="178" t="s">
        <v>14786</v>
      </c>
      <c r="H67" s="180" t="s">
        <v>15294</v>
      </c>
      <c r="I67" s="178" t="s">
        <v>15404</v>
      </c>
      <c r="J67" s="178" t="s">
        <v>15381</v>
      </c>
      <c r="K67" s="301" t="s">
        <v>14752</v>
      </c>
      <c r="L67" s="326" t="s">
        <v>15338</v>
      </c>
      <c r="M67" s="178" t="s">
        <v>15276</v>
      </c>
    </row>
    <row r="68" spans="1:14" ht="156.75">
      <c r="A68" s="178" t="str">
        <f t="shared" si="0"/>
        <v>InstructionsA70</v>
      </c>
      <c r="B68" s="178" t="s">
        <v>609</v>
      </c>
      <c r="C68" s="178" t="s">
        <v>3226</v>
      </c>
      <c r="D68" s="178" t="s">
        <v>14581</v>
      </c>
      <c r="E68" s="315" t="s">
        <v>15080</v>
      </c>
      <c r="F68" s="178" t="s">
        <v>14975</v>
      </c>
      <c r="G68" s="344" t="s">
        <v>15424</v>
      </c>
      <c r="H68" s="180" t="s">
        <v>15295</v>
      </c>
      <c r="I68" s="178" t="s">
        <v>15405</v>
      </c>
      <c r="J68" s="178" t="s">
        <v>15382</v>
      </c>
      <c r="K68" s="301" t="s">
        <v>14753</v>
      </c>
      <c r="L68" s="326" t="s">
        <v>15339</v>
      </c>
      <c r="M68" s="178" t="s">
        <v>15277</v>
      </c>
    </row>
    <row r="69" spans="1:14" ht="313.5">
      <c r="A69" s="178" t="str">
        <f t="shared" si="0"/>
        <v>InstructionsA71</v>
      </c>
      <c r="B69" s="178" t="s">
        <v>609</v>
      </c>
      <c r="C69" s="178" t="s">
        <v>743</v>
      </c>
      <c r="D69" s="178" t="s">
        <v>14582</v>
      </c>
      <c r="E69" s="315" t="s">
        <v>15081</v>
      </c>
      <c r="F69" s="178" t="s">
        <v>14976</v>
      </c>
      <c r="G69" s="178" t="s">
        <v>14787</v>
      </c>
      <c r="H69" s="180" t="s">
        <v>15296</v>
      </c>
      <c r="I69" s="178" t="s">
        <v>15406</v>
      </c>
      <c r="J69" s="178" t="s">
        <v>15383</v>
      </c>
      <c r="K69" s="301" t="s">
        <v>14754</v>
      </c>
      <c r="L69" s="326" t="s">
        <v>15340</v>
      </c>
      <c r="M69" s="178" t="s">
        <v>15278</v>
      </c>
    </row>
    <row r="70" spans="1:14" ht="114">
      <c r="A70" s="178" t="str">
        <f t="shared" si="0"/>
        <v>InstructionsA72</v>
      </c>
      <c r="B70" s="178" t="s">
        <v>609</v>
      </c>
      <c r="C70" s="178" t="s">
        <v>744</v>
      </c>
      <c r="D70" s="178" t="s">
        <v>1064</v>
      </c>
      <c r="E70" s="315" t="s">
        <v>15082</v>
      </c>
      <c r="F70" s="178" t="s">
        <v>14835</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3304</v>
      </c>
      <c r="D71" s="178" t="s">
        <v>1065</v>
      </c>
      <c r="E71" s="315" t="s">
        <v>15083</v>
      </c>
      <c r="F71" s="178" t="s">
        <v>14836</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14837</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15084</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14838</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14839</v>
      </c>
      <c r="G75" s="178" t="s">
        <v>726</v>
      </c>
      <c r="H75" s="178" t="s">
        <v>1180</v>
      </c>
      <c r="I75" s="178" t="s">
        <v>91</v>
      </c>
      <c r="J75" s="178" t="s">
        <v>1388</v>
      </c>
      <c r="K75" s="301" t="s">
        <v>1259</v>
      </c>
      <c r="L75" s="326" t="s">
        <v>685</v>
      </c>
      <c r="M75" s="178" t="s">
        <v>14643</v>
      </c>
      <c r="N75" s="45" t="s">
        <v>14617</v>
      </c>
    </row>
    <row r="76" spans="1:14">
      <c r="A76" s="178" t="str">
        <f t="shared" si="0"/>
        <v>DefinitionsB6</v>
      </c>
      <c r="B76" s="178" t="s">
        <v>1076</v>
      </c>
      <c r="C76" s="178" t="s">
        <v>1080</v>
      </c>
      <c r="D76" s="178" t="s">
        <v>1133</v>
      </c>
      <c r="E76" s="323" t="s">
        <v>15085</v>
      </c>
      <c r="F76" s="178" t="s">
        <v>14840</v>
      </c>
      <c r="G76" s="178" t="s">
        <v>418</v>
      </c>
      <c r="H76" s="180" t="s">
        <v>395</v>
      </c>
      <c r="I76" s="178" t="s">
        <v>92</v>
      </c>
      <c r="J76" s="178" t="s">
        <v>1490</v>
      </c>
      <c r="K76" s="301" t="s">
        <v>213</v>
      </c>
      <c r="L76" s="326" t="s">
        <v>174</v>
      </c>
      <c r="M76" s="178" t="s">
        <v>14644</v>
      </c>
      <c r="N76" s="45" t="s">
        <v>14618</v>
      </c>
    </row>
    <row r="77" spans="1:14">
      <c r="A77" s="178" t="str">
        <f t="shared" si="0"/>
        <v>DefinitionsB7</v>
      </c>
      <c r="B77" s="178" t="s">
        <v>1076</v>
      </c>
      <c r="C77" s="178" t="s">
        <v>1081</v>
      </c>
      <c r="D77" s="178" t="s">
        <v>1135</v>
      </c>
      <c r="E77" s="323" t="s">
        <v>14645</v>
      </c>
      <c r="F77" s="178" t="s">
        <v>14841</v>
      </c>
      <c r="G77" s="178" t="s">
        <v>1181</v>
      </c>
      <c r="H77" s="180" t="s">
        <v>1182</v>
      </c>
      <c r="I77" s="178" t="s">
        <v>93</v>
      </c>
      <c r="J77" s="178" t="s">
        <v>113</v>
      </c>
      <c r="K77" s="301" t="s">
        <v>214</v>
      </c>
      <c r="L77" s="326" t="s">
        <v>686</v>
      </c>
      <c r="M77" s="178" t="s">
        <v>14646</v>
      </c>
      <c r="N77" s="45" t="s">
        <v>14619</v>
      </c>
    </row>
    <row r="78" spans="1:14" ht="27.75">
      <c r="A78" s="178" t="str">
        <f t="shared" si="0"/>
        <v>DefinitionsB8</v>
      </c>
      <c r="B78" s="178" t="s">
        <v>1076</v>
      </c>
      <c r="C78" s="178" t="s">
        <v>1082</v>
      </c>
      <c r="D78" s="178" t="s">
        <v>995</v>
      </c>
      <c r="E78" s="315" t="s">
        <v>14647</v>
      </c>
      <c r="F78" s="178" t="s">
        <v>14842</v>
      </c>
      <c r="G78" s="178" t="s">
        <v>995</v>
      </c>
      <c r="H78" s="178" t="s">
        <v>995</v>
      </c>
      <c r="I78" s="178" t="s">
        <v>995</v>
      </c>
      <c r="J78" s="178" t="s">
        <v>995</v>
      </c>
      <c r="K78" s="301" t="s">
        <v>995</v>
      </c>
      <c r="L78" s="326" t="s">
        <v>995</v>
      </c>
      <c r="M78" s="178" t="s">
        <v>995</v>
      </c>
      <c r="N78" s="45" t="s">
        <v>14620</v>
      </c>
    </row>
    <row r="79" spans="1:14">
      <c r="A79" s="178" t="str">
        <f>B79&amp;C79</f>
        <v>DefinitionsB9</v>
      </c>
      <c r="B79" s="178" t="s">
        <v>1076</v>
      </c>
      <c r="C79" s="178" t="s">
        <v>1083</v>
      </c>
      <c r="D79" s="178" t="s">
        <v>987</v>
      </c>
      <c r="E79" s="322" t="s">
        <v>993</v>
      </c>
      <c r="F79" s="178" t="s">
        <v>14843</v>
      </c>
      <c r="G79" s="178" t="s">
        <v>1183</v>
      </c>
      <c r="H79" s="178" t="s">
        <v>1184</v>
      </c>
      <c r="I79" s="178" t="s">
        <v>1184</v>
      </c>
      <c r="J79" s="178" t="s">
        <v>1491</v>
      </c>
      <c r="K79" s="301" t="s">
        <v>987</v>
      </c>
      <c r="L79" s="326" t="s">
        <v>1184</v>
      </c>
      <c r="M79" s="178" t="s">
        <v>14648</v>
      </c>
      <c r="N79" s="45" t="s">
        <v>14621</v>
      </c>
    </row>
    <row r="80" spans="1:14" ht="28.5">
      <c r="A80" s="178" t="str">
        <f t="shared" ref="A80:A165" si="1">B80&amp;C80</f>
        <v>DefinitionsB10</v>
      </c>
      <c r="B80" s="178" t="s">
        <v>1076</v>
      </c>
      <c r="C80" s="178" t="s">
        <v>1084</v>
      </c>
      <c r="D80" s="178" t="s">
        <v>14641</v>
      </c>
      <c r="E80" s="315" t="s">
        <v>14649</v>
      </c>
      <c r="F80" s="178" t="s">
        <v>14844</v>
      </c>
      <c r="G80" s="178" t="s">
        <v>988</v>
      </c>
      <c r="H80" s="178" t="s">
        <v>1185</v>
      </c>
      <c r="I80" s="178" t="s">
        <v>1186</v>
      </c>
      <c r="J80" s="178" t="s">
        <v>1492</v>
      </c>
      <c r="K80" s="301" t="s">
        <v>215</v>
      </c>
      <c r="L80" s="326" t="s">
        <v>687</v>
      </c>
      <c r="M80" s="178" t="s">
        <v>14650</v>
      </c>
      <c r="N80" s="45" t="s">
        <v>14623</v>
      </c>
    </row>
    <row r="81" spans="1:14">
      <c r="A81" s="178" t="str">
        <f t="shared" si="1"/>
        <v>DefinitionsB11</v>
      </c>
      <c r="B81" s="178" t="s">
        <v>1076</v>
      </c>
      <c r="C81" s="178" t="s">
        <v>1085</v>
      </c>
      <c r="D81" s="178" t="s">
        <v>1138</v>
      </c>
      <c r="E81" s="315" t="s">
        <v>15086</v>
      </c>
      <c r="F81" s="178" t="s">
        <v>14845</v>
      </c>
      <c r="G81" s="178" t="s">
        <v>419</v>
      </c>
      <c r="H81" s="178" t="s">
        <v>1187</v>
      </c>
      <c r="I81" s="178" t="s">
        <v>94</v>
      </c>
      <c r="J81" s="178" t="s">
        <v>114</v>
      </c>
      <c r="K81" s="301" t="s">
        <v>216</v>
      </c>
      <c r="L81" s="326" t="s">
        <v>688</v>
      </c>
      <c r="M81" s="178" t="s">
        <v>14651</v>
      </c>
      <c r="N81" s="45" t="s">
        <v>14687</v>
      </c>
    </row>
    <row r="82" spans="1:14">
      <c r="A82" s="178" t="str">
        <f t="shared" si="1"/>
        <v>DefinitionsB12</v>
      </c>
      <c r="B82" s="178" t="s">
        <v>1076</v>
      </c>
      <c r="C82" s="178" t="s">
        <v>1086</v>
      </c>
      <c r="D82" s="178" t="s">
        <v>14642</v>
      </c>
      <c r="E82" s="323" t="s">
        <v>14652</v>
      </c>
      <c r="F82" s="178" t="s">
        <v>14846</v>
      </c>
      <c r="G82" s="178" t="s">
        <v>14653</v>
      </c>
      <c r="H82" s="178" t="s">
        <v>396</v>
      </c>
      <c r="I82" s="178" t="s">
        <v>95</v>
      </c>
      <c r="J82" s="178" t="s">
        <v>115</v>
      </c>
      <c r="K82" s="301" t="s">
        <v>217</v>
      </c>
      <c r="L82" s="326" t="s">
        <v>175</v>
      </c>
      <c r="M82" s="178" t="s">
        <v>14654</v>
      </c>
      <c r="N82" s="45" t="s">
        <v>14674</v>
      </c>
    </row>
    <row r="83" spans="1:14">
      <c r="A83" s="178" t="str">
        <f t="shared" si="1"/>
        <v>DefinitionsB13</v>
      </c>
      <c r="B83" s="178" t="s">
        <v>1076</v>
      </c>
      <c r="C83" s="178" t="s">
        <v>1087</v>
      </c>
      <c r="D83" s="178" t="s">
        <v>1140</v>
      </c>
      <c r="E83" s="315" t="s">
        <v>15087</v>
      </c>
      <c r="F83" s="178" t="s">
        <v>14847</v>
      </c>
      <c r="G83" s="178" t="s">
        <v>420</v>
      </c>
      <c r="H83" s="178" t="s">
        <v>397</v>
      </c>
      <c r="I83" s="178" t="s">
        <v>96</v>
      </c>
      <c r="J83" s="178" t="s">
        <v>116</v>
      </c>
      <c r="K83" s="301" t="s">
        <v>218</v>
      </c>
      <c r="L83" s="326" t="s">
        <v>176</v>
      </c>
      <c r="M83" s="178" t="s">
        <v>14655</v>
      </c>
      <c r="N83" s="45" t="s">
        <v>14624</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14625</v>
      </c>
    </row>
    <row r="85" spans="1:14" ht="28.5">
      <c r="A85" s="178" t="str">
        <f t="shared" si="1"/>
        <v>DefinitionsB15</v>
      </c>
      <c r="B85" s="178" t="s">
        <v>1076</v>
      </c>
      <c r="C85" s="178" t="s">
        <v>1089</v>
      </c>
      <c r="D85" s="178" t="s">
        <v>1143</v>
      </c>
      <c r="E85" s="315" t="s">
        <v>15088</v>
      </c>
      <c r="F85" s="178" t="s">
        <v>14848</v>
      </c>
      <c r="G85" s="178" t="s">
        <v>421</v>
      </c>
      <c r="H85" s="178" t="s">
        <v>398</v>
      </c>
      <c r="I85" s="178" t="s">
        <v>97</v>
      </c>
      <c r="J85" s="178" t="s">
        <v>1143</v>
      </c>
      <c r="K85" s="301" t="s">
        <v>219</v>
      </c>
      <c r="L85" s="326" t="s">
        <v>1143</v>
      </c>
      <c r="M85" s="178" t="s">
        <v>14656</v>
      </c>
      <c r="N85" s="45" t="s">
        <v>14626</v>
      </c>
    </row>
    <row r="86" spans="1:14">
      <c r="A86" s="178" t="str">
        <f t="shared" si="1"/>
        <v>DefinitionsB16</v>
      </c>
      <c r="B86" s="178" t="s">
        <v>1076</v>
      </c>
      <c r="C86" s="178" t="s">
        <v>1090</v>
      </c>
      <c r="D86" s="178" t="s">
        <v>1145</v>
      </c>
      <c r="E86" s="315" t="s">
        <v>14657</v>
      </c>
      <c r="F86" s="178" t="s">
        <v>14849</v>
      </c>
      <c r="G86" s="178" t="s">
        <v>14658</v>
      </c>
      <c r="H86" s="178" t="s">
        <v>399</v>
      </c>
      <c r="I86" s="178" t="s">
        <v>98</v>
      </c>
      <c r="J86" s="178" t="s">
        <v>117</v>
      </c>
      <c r="K86" s="301" t="s">
        <v>220</v>
      </c>
      <c r="L86" s="326" t="s">
        <v>177</v>
      </c>
      <c r="M86" s="178" t="s">
        <v>14659</v>
      </c>
      <c r="N86" s="45" t="s">
        <v>14628</v>
      </c>
    </row>
    <row r="87" spans="1:14">
      <c r="A87" s="178" t="str">
        <f t="shared" si="1"/>
        <v>DefinitionsB17</v>
      </c>
      <c r="B87" s="178" t="s">
        <v>1076</v>
      </c>
      <c r="C87" s="178" t="s">
        <v>1091</v>
      </c>
      <c r="D87" s="178" t="s">
        <v>657</v>
      </c>
      <c r="E87" s="315" t="s">
        <v>14660</v>
      </c>
      <c r="F87" s="178" t="s">
        <v>14850</v>
      </c>
      <c r="G87" s="178" t="s">
        <v>14661</v>
      </c>
      <c r="H87" s="178" t="s">
        <v>400</v>
      </c>
      <c r="I87" s="178" t="s">
        <v>99</v>
      </c>
      <c r="J87" s="178" t="s">
        <v>118</v>
      </c>
      <c r="K87" s="301" t="s">
        <v>221</v>
      </c>
      <c r="L87" s="326" t="s">
        <v>178</v>
      </c>
      <c r="M87" s="178" t="s">
        <v>14662</v>
      </c>
      <c r="N87" s="45" t="s">
        <v>14630</v>
      </c>
    </row>
    <row r="88" spans="1:14" ht="28.5">
      <c r="A88" s="178" t="str">
        <f t="shared" si="1"/>
        <v>DefinitionsB18</v>
      </c>
      <c r="B88" s="178" t="s">
        <v>1076</v>
      </c>
      <c r="C88" s="178" t="s">
        <v>1092</v>
      </c>
      <c r="D88" s="178" t="s">
        <v>985</v>
      </c>
      <c r="E88" s="315" t="s">
        <v>15089</v>
      </c>
      <c r="F88" s="178" t="s">
        <v>14851</v>
      </c>
      <c r="G88" s="178" t="s">
        <v>985</v>
      </c>
      <c r="H88" s="178" t="s">
        <v>1188</v>
      </c>
      <c r="I88" s="178" t="s">
        <v>1188</v>
      </c>
      <c r="J88" s="178" t="s">
        <v>985</v>
      </c>
      <c r="K88" s="301" t="s">
        <v>985</v>
      </c>
      <c r="L88" s="326" t="s">
        <v>985</v>
      </c>
      <c r="M88" s="178" t="s">
        <v>985</v>
      </c>
      <c r="N88" s="45" t="s">
        <v>14631</v>
      </c>
    </row>
    <row r="89" spans="1:14">
      <c r="A89" s="178" t="str">
        <f t="shared" si="1"/>
        <v>DefinitionsB19</v>
      </c>
      <c r="B89" s="178" t="s">
        <v>1076</v>
      </c>
      <c r="C89" s="178" t="s">
        <v>1093</v>
      </c>
      <c r="D89" s="178" t="s">
        <v>1074</v>
      </c>
      <c r="E89" s="315" t="s">
        <v>1189</v>
      </c>
      <c r="F89" s="178" t="s">
        <v>14852</v>
      </c>
      <c r="G89" s="178" t="s">
        <v>1190</v>
      </c>
      <c r="H89" s="178" t="s">
        <v>1191</v>
      </c>
      <c r="I89" s="178" t="s">
        <v>1192</v>
      </c>
      <c r="J89" s="178" t="s">
        <v>1193</v>
      </c>
      <c r="K89" s="301" t="s">
        <v>1260</v>
      </c>
      <c r="L89" s="326" t="s">
        <v>689</v>
      </c>
      <c r="M89" s="178" t="s">
        <v>14663</v>
      </c>
      <c r="N89" s="45" t="s">
        <v>14633</v>
      </c>
    </row>
    <row r="90" spans="1:14">
      <c r="A90" s="178" t="str">
        <f t="shared" si="1"/>
        <v>DefinitionsB20</v>
      </c>
      <c r="B90" s="178" t="s">
        <v>1076</v>
      </c>
      <c r="C90" s="178" t="s">
        <v>1094</v>
      </c>
      <c r="D90" s="178" t="s">
        <v>14592</v>
      </c>
      <c r="E90" s="317" t="s">
        <v>15090</v>
      </c>
      <c r="F90" s="178" t="s">
        <v>14592</v>
      </c>
      <c r="G90" s="178" t="s">
        <v>14592</v>
      </c>
      <c r="H90" s="178" t="s">
        <v>14592</v>
      </c>
      <c r="I90" s="178" t="s">
        <v>14592</v>
      </c>
      <c r="J90" s="178" t="s">
        <v>14592</v>
      </c>
      <c r="K90" s="301" t="s">
        <v>14592</v>
      </c>
      <c r="L90" s="326" t="s">
        <v>14592</v>
      </c>
      <c r="M90" s="178" t="s">
        <v>14592</v>
      </c>
      <c r="N90" s="45" t="s">
        <v>14591</v>
      </c>
    </row>
    <row r="91" spans="1:14" ht="28.5">
      <c r="A91" s="178" t="str">
        <f t="shared" si="1"/>
        <v>DefinitionsB21</v>
      </c>
      <c r="B91" s="178" t="s">
        <v>1076</v>
      </c>
      <c r="C91" s="178" t="s">
        <v>1095</v>
      </c>
      <c r="D91" s="178" t="s">
        <v>661</v>
      </c>
      <c r="E91" s="315" t="s">
        <v>14664</v>
      </c>
      <c r="F91" s="178" t="s">
        <v>14853</v>
      </c>
      <c r="G91" s="178" t="s">
        <v>422</v>
      </c>
      <c r="H91" s="178" t="s">
        <v>401</v>
      </c>
      <c r="I91" s="178" t="s">
        <v>100</v>
      </c>
      <c r="J91" s="178" t="s">
        <v>1493</v>
      </c>
      <c r="K91" s="301" t="s">
        <v>222</v>
      </c>
      <c r="L91" s="326" t="s">
        <v>690</v>
      </c>
      <c r="M91" s="178" t="s">
        <v>14665</v>
      </c>
      <c r="N91" s="45" t="s">
        <v>14637</v>
      </c>
    </row>
    <row r="92" spans="1:14" ht="28.5">
      <c r="A92" s="178" t="str">
        <f t="shared" si="1"/>
        <v>DefinitionsB22</v>
      </c>
      <c r="B92" s="178" t="s">
        <v>1076</v>
      </c>
      <c r="C92" s="178" t="s">
        <v>1096</v>
      </c>
      <c r="D92" s="178" t="s">
        <v>14586</v>
      </c>
      <c r="E92" s="315" t="s">
        <v>15091</v>
      </c>
      <c r="F92" s="178" t="s">
        <v>14977</v>
      </c>
      <c r="G92" s="178" t="s">
        <v>14788</v>
      </c>
      <c r="H92" s="178" t="s">
        <v>14675</v>
      </c>
      <c r="I92" s="178" t="s">
        <v>14676</v>
      </c>
      <c r="J92" s="178" t="s">
        <v>14586</v>
      </c>
      <c r="K92" s="301" t="s">
        <v>14755</v>
      </c>
      <c r="L92" s="331" t="s">
        <v>14586</v>
      </c>
      <c r="M92" s="178" t="s">
        <v>15279</v>
      </c>
      <c r="N92" s="45" t="s">
        <v>14715</v>
      </c>
    </row>
    <row r="93" spans="1:14" ht="28.5">
      <c r="A93" s="178" t="str">
        <f t="shared" si="1"/>
        <v>DefinitionsB23</v>
      </c>
      <c r="B93" s="178" t="s">
        <v>1076</v>
      </c>
      <c r="C93" s="178" t="s">
        <v>1097</v>
      </c>
      <c r="D93" s="178" t="s">
        <v>14587</v>
      </c>
      <c r="E93" s="315" t="s">
        <v>15092</v>
      </c>
      <c r="F93" s="178" t="s">
        <v>14978</v>
      </c>
      <c r="G93" s="178" t="s">
        <v>14789</v>
      </c>
      <c r="H93" s="178" t="s">
        <v>394</v>
      </c>
      <c r="I93" s="178" t="s">
        <v>14587</v>
      </c>
      <c r="J93" s="178" t="s">
        <v>14587</v>
      </c>
      <c r="K93" s="301" t="s">
        <v>14756</v>
      </c>
      <c r="L93" s="326" t="s">
        <v>15341</v>
      </c>
      <c r="M93" s="178" t="s">
        <v>15280</v>
      </c>
      <c r="N93" s="45" t="s">
        <v>14696</v>
      </c>
    </row>
    <row r="94" spans="1:14" ht="409.5">
      <c r="A94" s="178" t="str">
        <f t="shared" si="1"/>
        <v>DefinitionsB24</v>
      </c>
      <c r="B94" s="178" t="s">
        <v>1076</v>
      </c>
      <c r="C94" s="178" t="s">
        <v>1124</v>
      </c>
      <c r="D94" s="178" t="s">
        <v>14585</v>
      </c>
      <c r="E94" s="315" t="s">
        <v>15093</v>
      </c>
      <c r="F94" s="178" t="s">
        <v>14979</v>
      </c>
      <c r="G94" s="178" t="s">
        <v>14790</v>
      </c>
      <c r="H94" s="180" t="s">
        <v>14677</v>
      </c>
      <c r="I94" s="178" t="s">
        <v>14678</v>
      </c>
      <c r="J94" s="178" t="s">
        <v>15384</v>
      </c>
      <c r="K94" s="301" t="s">
        <v>14757</v>
      </c>
      <c r="L94" s="326" t="s">
        <v>684</v>
      </c>
      <c r="M94" s="178" t="s">
        <v>14679</v>
      </c>
      <c r="N94" s="211" t="s">
        <v>14680</v>
      </c>
    </row>
    <row r="95" spans="1:14">
      <c r="A95" s="178" t="str">
        <f t="shared" si="1"/>
        <v>DefinitionsB25</v>
      </c>
      <c r="B95" s="178" t="s">
        <v>1076</v>
      </c>
      <c r="C95" s="178" t="s">
        <v>550</v>
      </c>
      <c r="D95" s="178" t="s">
        <v>984</v>
      </c>
      <c r="E95" s="315" t="s">
        <v>15094</v>
      </c>
      <c r="F95" s="178" t="s">
        <v>14854</v>
      </c>
      <c r="G95" s="178" t="s">
        <v>1194</v>
      </c>
      <c r="H95" s="178" t="s">
        <v>984</v>
      </c>
      <c r="I95" s="178" t="s">
        <v>984</v>
      </c>
      <c r="J95" s="178" t="s">
        <v>984</v>
      </c>
      <c r="K95" s="301" t="s">
        <v>984</v>
      </c>
      <c r="L95" s="326" t="s">
        <v>984</v>
      </c>
      <c r="M95" s="178" t="s">
        <v>984</v>
      </c>
      <c r="N95" s="45" t="s">
        <v>14640</v>
      </c>
    </row>
    <row r="96" spans="1:14" ht="27.75">
      <c r="A96" s="178" t="str">
        <f t="shared" si="1"/>
        <v>DefinitionsB26</v>
      </c>
      <c r="B96" s="178" t="s">
        <v>1076</v>
      </c>
      <c r="C96" s="178" t="s">
        <v>662</v>
      </c>
      <c r="D96" s="178" t="s">
        <v>1221</v>
      </c>
      <c r="E96" s="315" t="s">
        <v>1195</v>
      </c>
      <c r="F96" s="178" t="s">
        <v>14855</v>
      </c>
      <c r="G96" s="178" t="s">
        <v>1196</v>
      </c>
      <c r="H96" s="178" t="s">
        <v>1197</v>
      </c>
      <c r="I96" s="178" t="s">
        <v>1198</v>
      </c>
      <c r="J96" s="178" t="s">
        <v>1199</v>
      </c>
      <c r="K96" s="301" t="s">
        <v>1261</v>
      </c>
      <c r="L96" s="326" t="s">
        <v>691</v>
      </c>
      <c r="M96" s="178" t="s">
        <v>14666</v>
      </c>
      <c r="N96" s="45" t="s">
        <v>14681</v>
      </c>
    </row>
    <row r="97" spans="1:14">
      <c r="A97" s="178" t="str">
        <f>B97&amp;C97</f>
        <v>DefinitionsB27</v>
      </c>
      <c r="B97" s="178" t="s">
        <v>1076</v>
      </c>
      <c r="C97" s="178" t="s">
        <v>665</v>
      </c>
      <c r="D97" s="178" t="s">
        <v>673</v>
      </c>
      <c r="E97" s="315" t="s">
        <v>14667</v>
      </c>
      <c r="F97" s="178" t="s">
        <v>14856</v>
      </c>
      <c r="G97" s="178" t="s">
        <v>423</v>
      </c>
      <c r="H97" s="178" t="s">
        <v>402</v>
      </c>
      <c r="I97" s="178" t="s">
        <v>101</v>
      </c>
      <c r="J97" s="178" t="s">
        <v>119</v>
      </c>
      <c r="K97" s="301" t="s">
        <v>223</v>
      </c>
      <c r="L97" s="326" t="s">
        <v>179</v>
      </c>
      <c r="M97" s="178" t="s">
        <v>14668</v>
      </c>
      <c r="N97" s="45" t="s">
        <v>14697</v>
      </c>
    </row>
    <row r="98" spans="1:14" ht="27.75">
      <c r="A98" s="178" t="str">
        <f t="shared" si="1"/>
        <v>DefinitionsB28</v>
      </c>
      <c r="B98" s="178" t="s">
        <v>1076</v>
      </c>
      <c r="C98" s="178" t="s">
        <v>668</v>
      </c>
      <c r="D98" s="178" t="s">
        <v>674</v>
      </c>
      <c r="E98" s="315" t="s">
        <v>15095</v>
      </c>
      <c r="F98" s="178" t="s">
        <v>14857</v>
      </c>
      <c r="G98" s="178" t="s">
        <v>424</v>
      </c>
      <c r="H98" s="178" t="s">
        <v>1200</v>
      </c>
      <c r="I98" s="178" t="s">
        <v>102</v>
      </c>
      <c r="J98" s="178" t="s">
        <v>120</v>
      </c>
      <c r="K98" s="301" t="s">
        <v>224</v>
      </c>
      <c r="L98" s="326" t="s">
        <v>692</v>
      </c>
      <c r="M98" s="178" t="s">
        <v>14669</v>
      </c>
      <c r="N98" s="45" t="s">
        <v>14698</v>
      </c>
    </row>
    <row r="99" spans="1:14" ht="27.75">
      <c r="A99" s="178" t="str">
        <f t="shared" si="1"/>
        <v>DefinitionsB29</v>
      </c>
      <c r="B99" s="178" t="s">
        <v>1076</v>
      </c>
      <c r="C99" s="178" t="s">
        <v>671</v>
      </c>
      <c r="D99" s="178" t="s">
        <v>677</v>
      </c>
      <c r="E99" s="315" t="s">
        <v>15096</v>
      </c>
      <c r="F99" s="178" t="s">
        <v>14858</v>
      </c>
      <c r="G99" s="178" t="s">
        <v>425</v>
      </c>
      <c r="H99" s="178" t="s">
        <v>1201</v>
      </c>
      <c r="I99" s="178" t="s">
        <v>103</v>
      </c>
      <c r="J99" s="178" t="s">
        <v>121</v>
      </c>
      <c r="K99" s="301" t="s">
        <v>225</v>
      </c>
      <c r="L99" s="326" t="s">
        <v>693</v>
      </c>
      <c r="M99" s="178" t="s">
        <v>14670</v>
      </c>
      <c r="N99" s="45" t="s">
        <v>14699</v>
      </c>
    </row>
    <row r="100" spans="1:14" ht="27.75">
      <c r="A100" s="178" t="str">
        <f t="shared" si="1"/>
        <v>DefinitionsB30</v>
      </c>
      <c r="B100" s="178" t="s">
        <v>1076</v>
      </c>
      <c r="C100" s="178" t="s">
        <v>675</v>
      </c>
      <c r="D100" s="178" t="s">
        <v>678</v>
      </c>
      <c r="E100" s="315" t="s">
        <v>15097</v>
      </c>
      <c r="F100" s="178" t="s">
        <v>14859</v>
      </c>
      <c r="G100" s="178" t="s">
        <v>426</v>
      </c>
      <c r="H100" s="178" t="s">
        <v>1202</v>
      </c>
      <c r="I100" s="178" t="s">
        <v>104</v>
      </c>
      <c r="J100" s="178" t="s">
        <v>122</v>
      </c>
      <c r="K100" s="301" t="s">
        <v>226</v>
      </c>
      <c r="L100" s="326" t="s">
        <v>694</v>
      </c>
      <c r="M100" s="178" t="s">
        <v>14671</v>
      </c>
    </row>
    <row r="101" spans="1:14">
      <c r="A101" s="178" t="str">
        <f t="shared" si="1"/>
        <v>DefinitionsC2</v>
      </c>
      <c r="B101" s="178" t="s">
        <v>1076</v>
      </c>
      <c r="C101" s="178" t="s">
        <v>1125</v>
      </c>
      <c r="D101" s="178" t="s">
        <v>1203</v>
      </c>
      <c r="F101" s="178" t="s">
        <v>14860</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15098</v>
      </c>
      <c r="F102" s="178" t="s">
        <v>14861</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15099</v>
      </c>
      <c r="F103" s="178" t="s">
        <v>14862</v>
      </c>
      <c r="G103" s="178" t="s">
        <v>2661</v>
      </c>
      <c r="H103" s="178" t="s">
        <v>404</v>
      </c>
      <c r="I103" s="178" t="s">
        <v>107</v>
      </c>
      <c r="J103" s="178" t="s">
        <v>1494</v>
      </c>
      <c r="K103" s="301" t="s">
        <v>228</v>
      </c>
      <c r="L103" s="326" t="s">
        <v>181</v>
      </c>
      <c r="M103" s="178" t="s">
        <v>2832</v>
      </c>
    </row>
    <row r="104" spans="1:14" ht="178.5">
      <c r="A104" s="178" t="str">
        <f t="shared" si="1"/>
        <v>DefinitionsC5</v>
      </c>
      <c r="B104" s="178" t="s">
        <v>1076</v>
      </c>
      <c r="C104" s="178" t="s">
        <v>1100</v>
      </c>
      <c r="D104" s="179" t="s">
        <v>1255</v>
      </c>
      <c r="E104" s="317" t="s">
        <v>15100</v>
      </c>
      <c r="F104" s="179" t="s">
        <v>14980</v>
      </c>
      <c r="G104" s="179" t="s">
        <v>14616</v>
      </c>
      <c r="H104" s="179" t="s">
        <v>308</v>
      </c>
      <c r="I104" s="179" t="s">
        <v>108</v>
      </c>
      <c r="J104" s="179" t="s">
        <v>1513</v>
      </c>
      <c r="K104" s="302" t="s">
        <v>367</v>
      </c>
      <c r="L104" s="327" t="s">
        <v>15342</v>
      </c>
      <c r="M104" s="179" t="s">
        <v>14617</v>
      </c>
    </row>
    <row r="105" spans="1:14" ht="142.5">
      <c r="A105" s="178" t="str">
        <f t="shared" si="1"/>
        <v>DefinitionsC6</v>
      </c>
      <c r="B105" s="178" t="s">
        <v>1076</v>
      </c>
      <c r="C105" s="178" t="s">
        <v>1101</v>
      </c>
      <c r="D105" s="178" t="s">
        <v>1134</v>
      </c>
      <c r="E105" s="315" t="s">
        <v>15101</v>
      </c>
      <c r="F105" s="178" t="s">
        <v>14863</v>
      </c>
      <c r="G105" s="178" t="s">
        <v>428</v>
      </c>
      <c r="H105" s="178" t="s">
        <v>309</v>
      </c>
      <c r="I105" s="178" t="s">
        <v>109</v>
      </c>
      <c r="J105" s="178" t="s">
        <v>1514</v>
      </c>
      <c r="K105" s="301" t="s">
        <v>368</v>
      </c>
      <c r="L105" s="326" t="s">
        <v>15343</v>
      </c>
      <c r="M105" s="178" t="s">
        <v>14618</v>
      </c>
    </row>
    <row r="106" spans="1:14" ht="171">
      <c r="A106" s="178" t="str">
        <f>B106&amp;C106</f>
        <v>DefinitionsC7</v>
      </c>
      <c r="B106" s="178" t="s">
        <v>1076</v>
      </c>
      <c r="C106" s="178" t="s">
        <v>1102</v>
      </c>
      <c r="D106" s="178" t="s">
        <v>1136</v>
      </c>
      <c r="E106" s="315" t="s">
        <v>15102</v>
      </c>
      <c r="F106" s="178" t="s">
        <v>14864</v>
      </c>
      <c r="G106" s="178" t="s">
        <v>429</v>
      </c>
      <c r="H106" s="180" t="s">
        <v>310</v>
      </c>
      <c r="I106" s="178" t="s">
        <v>110</v>
      </c>
      <c r="J106" s="178" t="s">
        <v>1515</v>
      </c>
      <c r="K106" s="301" t="s">
        <v>369</v>
      </c>
      <c r="L106" s="326" t="s">
        <v>182</v>
      </c>
      <c r="M106" s="178" t="s">
        <v>14619</v>
      </c>
    </row>
    <row r="107" spans="1:14" ht="85.5">
      <c r="A107" s="178" t="str">
        <f t="shared" si="1"/>
        <v>DefinitionsC8</v>
      </c>
      <c r="B107" s="178" t="s">
        <v>1076</v>
      </c>
      <c r="C107" s="178" t="s">
        <v>1103</v>
      </c>
      <c r="D107" s="178" t="s">
        <v>1073</v>
      </c>
      <c r="E107" s="315" t="s">
        <v>15103</v>
      </c>
      <c r="F107" s="178" t="s">
        <v>14865</v>
      </c>
      <c r="G107" s="178" t="s">
        <v>1205</v>
      </c>
      <c r="H107" s="178" t="s">
        <v>311</v>
      </c>
      <c r="I107" s="178" t="s">
        <v>111</v>
      </c>
      <c r="J107" s="178" t="s">
        <v>1206</v>
      </c>
      <c r="K107" s="301" t="s">
        <v>370</v>
      </c>
      <c r="L107" s="326" t="s">
        <v>696</v>
      </c>
      <c r="M107" s="178" t="s">
        <v>14620</v>
      </c>
    </row>
    <row r="108" spans="1:14">
      <c r="A108" s="178" t="str">
        <f>B108&amp;C108</f>
        <v>DefinitionsC9</v>
      </c>
      <c r="B108" s="178" t="s">
        <v>1076</v>
      </c>
      <c r="C108" s="178" t="s">
        <v>1104</v>
      </c>
      <c r="D108" s="178" t="s">
        <v>1363</v>
      </c>
      <c r="E108" s="315" t="s">
        <v>993</v>
      </c>
      <c r="F108" s="178" t="s">
        <v>14866</v>
      </c>
      <c r="G108" s="178" t="s">
        <v>1207</v>
      </c>
      <c r="H108" s="178" t="s">
        <v>1208</v>
      </c>
      <c r="I108" s="178" t="s">
        <v>1209</v>
      </c>
      <c r="J108" s="178" t="s">
        <v>1210</v>
      </c>
      <c r="K108" s="301" t="s">
        <v>371</v>
      </c>
      <c r="L108" s="326" t="s">
        <v>697</v>
      </c>
      <c r="M108" s="178" t="s">
        <v>14621</v>
      </c>
    </row>
    <row r="109" spans="1:14" ht="142.5">
      <c r="A109" s="178" t="str">
        <f t="shared" si="1"/>
        <v>DefinitionsC10</v>
      </c>
      <c r="B109" s="178" t="s">
        <v>1076</v>
      </c>
      <c r="C109" s="178" t="s">
        <v>1105</v>
      </c>
      <c r="D109" s="178" t="s">
        <v>1137</v>
      </c>
      <c r="E109" s="315" t="s">
        <v>15104</v>
      </c>
      <c r="F109" s="178" t="s">
        <v>14867</v>
      </c>
      <c r="G109" s="178" t="s">
        <v>14622</v>
      </c>
      <c r="H109" s="178" t="s">
        <v>312</v>
      </c>
      <c r="I109" s="178" t="s">
        <v>112</v>
      </c>
      <c r="J109" s="178" t="s">
        <v>1516</v>
      </c>
      <c r="K109" s="301" t="s">
        <v>372</v>
      </c>
      <c r="L109" s="326" t="s">
        <v>15344</v>
      </c>
      <c r="M109" s="178" t="s">
        <v>14623</v>
      </c>
    </row>
    <row r="110" spans="1:14" ht="114">
      <c r="A110" s="178" t="str">
        <f t="shared" si="1"/>
        <v>DefinitionsC11</v>
      </c>
      <c r="B110" s="178" t="s">
        <v>1076</v>
      </c>
      <c r="C110" s="178" t="s">
        <v>1106</v>
      </c>
      <c r="D110" s="178" t="s">
        <v>14593</v>
      </c>
      <c r="E110" s="315" t="s">
        <v>15105</v>
      </c>
      <c r="F110" s="178" t="s">
        <v>14868</v>
      </c>
      <c r="G110" s="178" t="s">
        <v>14682</v>
      </c>
      <c r="H110" s="178" t="s">
        <v>14683</v>
      </c>
      <c r="I110" s="178" t="s">
        <v>14684</v>
      </c>
      <c r="J110" s="178" t="s">
        <v>15385</v>
      </c>
      <c r="K110" s="301" t="s">
        <v>14685</v>
      </c>
      <c r="L110" s="326" t="s">
        <v>14686</v>
      </c>
      <c r="M110" s="178" t="s">
        <v>14687</v>
      </c>
    </row>
    <row r="111" spans="1:14" ht="156.75">
      <c r="A111" s="178" t="str">
        <f t="shared" si="1"/>
        <v>DefinitionsC12</v>
      </c>
      <c r="B111" s="178" t="s">
        <v>1076</v>
      </c>
      <c r="C111" s="178" t="s">
        <v>1107</v>
      </c>
      <c r="D111" s="178" t="s">
        <v>14594</v>
      </c>
      <c r="E111" s="315" t="s">
        <v>15106</v>
      </c>
      <c r="F111" s="178" t="s">
        <v>14869</v>
      </c>
      <c r="G111" s="178" t="s">
        <v>14688</v>
      </c>
      <c r="H111" s="180" t="s">
        <v>14689</v>
      </c>
      <c r="I111" s="178" t="s">
        <v>14690</v>
      </c>
      <c r="J111" s="178" t="s">
        <v>15386</v>
      </c>
      <c r="K111" s="301" t="s">
        <v>14691</v>
      </c>
      <c r="L111" s="326" t="s">
        <v>15345</v>
      </c>
      <c r="M111" s="178" t="s">
        <v>14674</v>
      </c>
    </row>
    <row r="112" spans="1:14" ht="409.5">
      <c r="A112" s="178" t="str">
        <f t="shared" si="1"/>
        <v>DefinitionsC13</v>
      </c>
      <c r="B112" s="178" t="s">
        <v>1076</v>
      </c>
      <c r="C112" s="178" t="s">
        <v>1108</v>
      </c>
      <c r="D112" s="178" t="s">
        <v>1139</v>
      </c>
      <c r="E112" s="315" t="s">
        <v>15107</v>
      </c>
      <c r="F112" s="178" t="s">
        <v>14870</v>
      </c>
      <c r="G112" s="178" t="s">
        <v>619</v>
      </c>
      <c r="H112" s="178" t="s">
        <v>313</v>
      </c>
      <c r="I112" s="178" t="s">
        <v>229</v>
      </c>
      <c r="J112" s="178" t="s">
        <v>1495</v>
      </c>
      <c r="K112" s="301" t="s">
        <v>373</v>
      </c>
      <c r="L112" s="326" t="s">
        <v>15346</v>
      </c>
      <c r="M112" s="178" t="s">
        <v>14624</v>
      </c>
    </row>
    <row r="113" spans="1:13" ht="270.75">
      <c r="A113" s="178" t="str">
        <f t="shared" si="1"/>
        <v>DefinitionsC14</v>
      </c>
      <c r="B113" s="178" t="s">
        <v>1076</v>
      </c>
      <c r="C113" s="178" t="s">
        <v>1109</v>
      </c>
      <c r="D113" s="178" t="s">
        <v>1142</v>
      </c>
      <c r="E113" s="315" t="s">
        <v>15108</v>
      </c>
      <c r="F113" s="178" t="s">
        <v>14871</v>
      </c>
      <c r="G113" s="178" t="s">
        <v>620</v>
      </c>
      <c r="H113" s="178" t="s">
        <v>314</v>
      </c>
      <c r="I113" s="178" t="s">
        <v>230</v>
      </c>
      <c r="J113" s="178" t="s">
        <v>15387</v>
      </c>
      <c r="K113" s="301" t="s">
        <v>374</v>
      </c>
      <c r="L113" s="326" t="s">
        <v>183</v>
      </c>
      <c r="M113" s="178" t="s">
        <v>14625</v>
      </c>
    </row>
    <row r="114" spans="1:13" ht="128.25">
      <c r="A114" s="178" t="str">
        <f t="shared" si="1"/>
        <v>DefinitionsC15</v>
      </c>
      <c r="B114" s="178" t="s">
        <v>1076</v>
      </c>
      <c r="C114" s="178" t="s">
        <v>1110</v>
      </c>
      <c r="D114" s="178" t="s">
        <v>1144</v>
      </c>
      <c r="E114" s="315" t="s">
        <v>15109</v>
      </c>
      <c r="F114" s="178" t="s">
        <v>14872</v>
      </c>
      <c r="G114" s="178" t="s">
        <v>621</v>
      </c>
      <c r="H114" s="178" t="s">
        <v>315</v>
      </c>
      <c r="I114" s="178" t="s">
        <v>231</v>
      </c>
      <c r="J114" s="178" t="s">
        <v>1496</v>
      </c>
      <c r="K114" s="301" t="s">
        <v>375</v>
      </c>
      <c r="L114" s="326" t="s">
        <v>184</v>
      </c>
      <c r="M114" s="178" t="s">
        <v>14626</v>
      </c>
    </row>
    <row r="115" spans="1:13" ht="342">
      <c r="A115" s="178" t="str">
        <f t="shared" si="1"/>
        <v>DefinitionsC16</v>
      </c>
      <c r="B115" s="178" t="s">
        <v>1076</v>
      </c>
      <c r="C115" s="178" t="s">
        <v>1111</v>
      </c>
      <c r="D115" s="178" t="s">
        <v>1146</v>
      </c>
      <c r="E115" s="315" t="s">
        <v>15110</v>
      </c>
      <c r="F115" s="178" t="s">
        <v>14873</v>
      </c>
      <c r="G115" s="178" t="s">
        <v>622</v>
      </c>
      <c r="H115" s="178" t="s">
        <v>14627</v>
      </c>
      <c r="I115" s="178" t="s">
        <v>232</v>
      </c>
      <c r="J115" s="178" t="s">
        <v>1497</v>
      </c>
      <c r="K115" s="301" t="s">
        <v>376</v>
      </c>
      <c r="L115" s="326" t="s">
        <v>185</v>
      </c>
      <c r="M115" s="178" t="s">
        <v>14628</v>
      </c>
    </row>
    <row r="116" spans="1:13" ht="242.25">
      <c r="A116" s="178" t="str">
        <f t="shared" si="1"/>
        <v>DefinitionsC17</v>
      </c>
      <c r="B116" s="178" t="s">
        <v>1076</v>
      </c>
      <c r="C116" s="178" t="s">
        <v>1112</v>
      </c>
      <c r="D116" s="178" t="s">
        <v>656</v>
      </c>
      <c r="E116" s="315" t="s">
        <v>15111</v>
      </c>
      <c r="F116" s="178" t="s">
        <v>14874</v>
      </c>
      <c r="G116" s="178" t="s">
        <v>14629</v>
      </c>
      <c r="H116" s="180" t="s">
        <v>316</v>
      </c>
      <c r="I116" s="178" t="s">
        <v>233</v>
      </c>
      <c r="J116" s="178" t="s">
        <v>1498</v>
      </c>
      <c r="K116" s="301" t="s">
        <v>377</v>
      </c>
      <c r="L116" s="326" t="s">
        <v>15347</v>
      </c>
      <c r="M116" s="178" t="s">
        <v>14630</v>
      </c>
    </row>
    <row r="117" spans="1:13" ht="28.5">
      <c r="A117" s="178" t="str">
        <f t="shared" si="1"/>
        <v>DefinitionsC18</v>
      </c>
      <c r="B117" s="178" t="s">
        <v>1076</v>
      </c>
      <c r="C117" s="178" t="s">
        <v>1113</v>
      </c>
      <c r="D117" s="178" t="s">
        <v>658</v>
      </c>
      <c r="E117" s="315" t="s">
        <v>994</v>
      </c>
      <c r="F117" s="309" t="s">
        <v>14875</v>
      </c>
      <c r="G117" s="178" t="s">
        <v>953</v>
      </c>
      <c r="H117" s="178" t="s">
        <v>954</v>
      </c>
      <c r="I117" s="178" t="s">
        <v>234</v>
      </c>
      <c r="J117" s="178" t="s">
        <v>955</v>
      </c>
      <c r="K117" s="301" t="s">
        <v>378</v>
      </c>
      <c r="L117" s="326" t="s">
        <v>698</v>
      </c>
      <c r="M117" s="178" t="s">
        <v>14631</v>
      </c>
    </row>
    <row r="118" spans="1:13" ht="71.25">
      <c r="A118" s="178" t="str">
        <f t="shared" si="1"/>
        <v>DefinitionsC19</v>
      </c>
      <c r="B118" s="178" t="s">
        <v>1076</v>
      </c>
      <c r="C118" s="178" t="s">
        <v>1114</v>
      </c>
      <c r="D118" s="178" t="s">
        <v>1075</v>
      </c>
      <c r="E118" s="315" t="s">
        <v>14632</v>
      </c>
      <c r="F118" s="309" t="s">
        <v>14876</v>
      </c>
      <c r="G118" s="178" t="s">
        <v>956</v>
      </c>
      <c r="H118" s="178" t="s">
        <v>317</v>
      </c>
      <c r="I118" s="178" t="s">
        <v>235</v>
      </c>
      <c r="J118" s="178" t="s">
        <v>957</v>
      </c>
      <c r="K118" s="301" t="s">
        <v>379</v>
      </c>
      <c r="L118" s="326" t="s">
        <v>699</v>
      </c>
      <c r="M118" s="178" t="s">
        <v>14633</v>
      </c>
    </row>
    <row r="119" spans="1:13" ht="28.5">
      <c r="A119" s="178" t="str">
        <f t="shared" si="1"/>
        <v>DefinitionsC20</v>
      </c>
      <c r="B119" s="178" t="s">
        <v>1076</v>
      </c>
      <c r="C119" s="178" t="s">
        <v>1115</v>
      </c>
      <c r="D119" s="178" t="s">
        <v>14591</v>
      </c>
      <c r="E119" s="315" t="s">
        <v>15112</v>
      </c>
      <c r="F119" s="309" t="s">
        <v>14981</v>
      </c>
      <c r="G119" s="178" t="s">
        <v>14791</v>
      </c>
      <c r="H119" s="178" t="s">
        <v>14591</v>
      </c>
      <c r="I119" s="178" t="s">
        <v>14591</v>
      </c>
      <c r="J119" s="178" t="s">
        <v>14591</v>
      </c>
      <c r="K119" s="301" t="s">
        <v>14591</v>
      </c>
      <c r="L119" s="326" t="s">
        <v>14591</v>
      </c>
      <c r="M119" s="178" t="s">
        <v>14591</v>
      </c>
    </row>
    <row r="120" spans="1:13" ht="156.75">
      <c r="A120" s="178" t="str">
        <f t="shared" si="1"/>
        <v>DefinitionsC21</v>
      </c>
      <c r="B120" s="178" t="s">
        <v>1076</v>
      </c>
      <c r="C120" s="178" t="s">
        <v>1116</v>
      </c>
      <c r="D120" s="178" t="s">
        <v>664</v>
      </c>
      <c r="E120" s="315" t="s">
        <v>15113</v>
      </c>
      <c r="F120" s="309" t="s">
        <v>14877</v>
      </c>
      <c r="G120" s="178" t="s">
        <v>14634</v>
      </c>
      <c r="H120" s="178" t="s">
        <v>14635</v>
      </c>
      <c r="I120" s="178" t="s">
        <v>236</v>
      </c>
      <c r="J120" s="178" t="s">
        <v>1499</v>
      </c>
      <c r="K120" s="301" t="s">
        <v>380</v>
      </c>
      <c r="L120" s="326" t="s">
        <v>186</v>
      </c>
      <c r="M120" s="178" t="s">
        <v>14636</v>
      </c>
    </row>
    <row r="121" spans="1:13" ht="114">
      <c r="A121" s="178" t="str">
        <f t="shared" si="1"/>
        <v>DefinitionsC22</v>
      </c>
      <c r="B121" s="178" t="s">
        <v>1076</v>
      </c>
      <c r="C121" s="178" t="s">
        <v>1117</v>
      </c>
      <c r="D121" s="178" t="s">
        <v>14589</v>
      </c>
      <c r="E121" s="315" t="s">
        <v>15114</v>
      </c>
      <c r="F121" s="178" t="s">
        <v>14982</v>
      </c>
      <c r="G121" s="178" t="s">
        <v>14792</v>
      </c>
      <c r="H121" s="178" t="s">
        <v>15297</v>
      </c>
      <c r="I121" s="178" t="s">
        <v>15407</v>
      </c>
      <c r="J121" s="178" t="s">
        <v>15388</v>
      </c>
      <c r="K121" s="301" t="s">
        <v>14758</v>
      </c>
      <c r="L121" s="326" t="s">
        <v>15348</v>
      </c>
      <c r="M121" s="178" t="s">
        <v>15281</v>
      </c>
    </row>
    <row r="122" spans="1:13" ht="285">
      <c r="A122" s="178" t="str">
        <f t="shared" si="1"/>
        <v>DefinitionsC23</v>
      </c>
      <c r="B122" s="178" t="s">
        <v>1076</v>
      </c>
      <c r="C122" s="178" t="s">
        <v>1118</v>
      </c>
      <c r="D122" s="178" t="s">
        <v>14590</v>
      </c>
      <c r="E122" s="315" t="s">
        <v>15115</v>
      </c>
      <c r="F122" s="178" t="s">
        <v>14983</v>
      </c>
      <c r="G122" s="178" t="s">
        <v>14793</v>
      </c>
      <c r="H122" s="178" t="s">
        <v>15298</v>
      </c>
      <c r="I122" s="178" t="s">
        <v>15408</v>
      </c>
      <c r="J122" s="178" t="s">
        <v>15389</v>
      </c>
      <c r="K122" s="301" t="s">
        <v>14759</v>
      </c>
      <c r="L122" s="326" t="s">
        <v>15349</v>
      </c>
      <c r="M122" s="178" t="s">
        <v>15282</v>
      </c>
    </row>
    <row r="123" spans="1:13" ht="270.75">
      <c r="A123" s="178" t="str">
        <f t="shared" si="1"/>
        <v>DefinitionsC24</v>
      </c>
      <c r="B123" s="178" t="s">
        <v>1076</v>
      </c>
      <c r="C123" s="178" t="s">
        <v>659</v>
      </c>
      <c r="D123" s="178" t="s">
        <v>14588</v>
      </c>
      <c r="E123" s="315" t="s">
        <v>15116</v>
      </c>
      <c r="F123" s="178" t="s">
        <v>14984</v>
      </c>
      <c r="G123" s="178" t="s">
        <v>14794</v>
      </c>
      <c r="H123" s="178" t="s">
        <v>15299</v>
      </c>
      <c r="I123" s="178" t="s">
        <v>15409</v>
      </c>
      <c r="J123" s="178" t="s">
        <v>15390</v>
      </c>
      <c r="K123" s="301" t="s">
        <v>14760</v>
      </c>
      <c r="L123" s="326" t="s">
        <v>15350</v>
      </c>
      <c r="M123" s="178" t="s">
        <v>15283</v>
      </c>
    </row>
    <row r="124" spans="1:13" ht="28.5">
      <c r="A124" s="178" t="str">
        <f t="shared" si="1"/>
        <v>DefinitionsC25</v>
      </c>
      <c r="B124" s="178" t="s">
        <v>1076</v>
      </c>
      <c r="C124" s="178" t="s">
        <v>660</v>
      </c>
      <c r="D124" s="178" t="s">
        <v>667</v>
      </c>
      <c r="E124" s="315" t="s">
        <v>15117</v>
      </c>
      <c r="F124" s="178" t="s">
        <v>14878</v>
      </c>
      <c r="G124" s="178" t="s">
        <v>1211</v>
      </c>
      <c r="H124" s="178" t="s">
        <v>667</v>
      </c>
      <c r="I124" s="178" t="s">
        <v>237</v>
      </c>
      <c r="J124" s="178" t="s">
        <v>667</v>
      </c>
      <c r="K124" s="301" t="s">
        <v>667</v>
      </c>
      <c r="L124" s="326" t="s">
        <v>667</v>
      </c>
      <c r="M124" s="178" t="s">
        <v>14637</v>
      </c>
    </row>
    <row r="125" spans="1:13" ht="156.75">
      <c r="A125" s="178" t="str">
        <f t="shared" si="1"/>
        <v>DefinitionsC26</v>
      </c>
      <c r="B125" s="178" t="s">
        <v>1076</v>
      </c>
      <c r="C125" s="178" t="s">
        <v>663</v>
      </c>
      <c r="D125" s="178" t="s">
        <v>670</v>
      </c>
      <c r="E125" s="315" t="s">
        <v>15118</v>
      </c>
      <c r="F125" s="178" t="s">
        <v>14879</v>
      </c>
      <c r="G125" s="178" t="s">
        <v>14638</v>
      </c>
      <c r="H125" s="178" t="s">
        <v>14639</v>
      </c>
      <c r="I125" s="178" t="s">
        <v>238</v>
      </c>
      <c r="J125" s="178" t="s">
        <v>1517</v>
      </c>
      <c r="K125" s="301" t="s">
        <v>381</v>
      </c>
      <c r="L125" s="326" t="s">
        <v>187</v>
      </c>
      <c r="M125" s="178" t="s">
        <v>14640</v>
      </c>
    </row>
    <row r="126" spans="1:13" ht="99.75">
      <c r="A126" s="178" t="str">
        <f>B126&amp;C126</f>
        <v>DefinitionsC27</v>
      </c>
      <c r="B126" s="178" t="s">
        <v>1076</v>
      </c>
      <c r="C126" s="178" t="s">
        <v>666</v>
      </c>
      <c r="D126" s="178" t="s">
        <v>14595</v>
      </c>
      <c r="E126" s="315" t="s">
        <v>15119</v>
      </c>
      <c r="F126" s="178" t="s">
        <v>14985</v>
      </c>
      <c r="G126" s="178" t="s">
        <v>14795</v>
      </c>
      <c r="H126" s="178" t="s">
        <v>15300</v>
      </c>
      <c r="I126" s="178" t="s">
        <v>14692</v>
      </c>
      <c r="J126" s="178" t="s">
        <v>15391</v>
      </c>
      <c r="K126" s="301" t="s">
        <v>14761</v>
      </c>
      <c r="L126" s="326" t="s">
        <v>15351</v>
      </c>
      <c r="M126" s="178" t="s">
        <v>15284</v>
      </c>
    </row>
    <row r="127" spans="1:13" ht="228">
      <c r="A127" s="178" t="str">
        <f t="shared" si="1"/>
        <v>DefinitionsC28</v>
      </c>
      <c r="B127" s="178" t="s">
        <v>1076</v>
      </c>
      <c r="C127" s="178" t="s">
        <v>669</v>
      </c>
      <c r="D127" s="178" t="s">
        <v>14596</v>
      </c>
      <c r="E127" s="315" t="s">
        <v>15120</v>
      </c>
      <c r="F127" s="178" t="s">
        <v>14986</v>
      </c>
      <c r="G127" s="178" t="s">
        <v>14700</v>
      </c>
      <c r="H127" s="178" t="s">
        <v>14701</v>
      </c>
      <c r="I127" s="178" t="s">
        <v>14702</v>
      </c>
      <c r="J127" s="178" t="s">
        <v>15392</v>
      </c>
      <c r="K127" s="301" t="s">
        <v>14703</v>
      </c>
      <c r="L127" s="326" t="s">
        <v>14704</v>
      </c>
      <c r="M127" s="178" t="s">
        <v>14697</v>
      </c>
    </row>
    <row r="128" spans="1:13" ht="207">
      <c r="A128" s="178" t="str">
        <f t="shared" si="1"/>
        <v>DefinitionsC29</v>
      </c>
      <c r="B128" s="178" t="s">
        <v>1076</v>
      </c>
      <c r="C128" s="178" t="s">
        <v>672</v>
      </c>
      <c r="D128" s="178" t="s">
        <v>14597</v>
      </c>
      <c r="E128" s="315" t="s">
        <v>15121</v>
      </c>
      <c r="F128" s="178" t="s">
        <v>14987</v>
      </c>
      <c r="G128" s="178" t="s">
        <v>14705</v>
      </c>
      <c r="H128" s="180" t="s">
        <v>14706</v>
      </c>
      <c r="I128" s="178" t="s">
        <v>14707</v>
      </c>
      <c r="J128" s="178" t="s">
        <v>15393</v>
      </c>
      <c r="K128" s="301" t="s">
        <v>14708</v>
      </c>
      <c r="L128" s="326" t="s">
        <v>14709</v>
      </c>
      <c r="M128" s="178" t="s">
        <v>14698</v>
      </c>
    </row>
    <row r="129" spans="1:13" ht="199.5">
      <c r="A129" s="178" t="str">
        <f t="shared" si="1"/>
        <v>DefinitionsC30</v>
      </c>
      <c r="B129" s="178" t="s">
        <v>1076</v>
      </c>
      <c r="C129" s="178" t="s">
        <v>676</v>
      </c>
      <c r="D129" s="178" t="s">
        <v>14598</v>
      </c>
      <c r="E129" s="315" t="s">
        <v>15122</v>
      </c>
      <c r="F129" s="178" t="s">
        <v>14988</v>
      </c>
      <c r="G129" s="178" t="s">
        <v>14710</v>
      </c>
      <c r="H129" s="180" t="s">
        <v>14711</v>
      </c>
      <c r="I129" s="178" t="s">
        <v>14712</v>
      </c>
      <c r="J129" s="178" t="s">
        <v>15394</v>
      </c>
      <c r="K129" s="301" t="s">
        <v>14713</v>
      </c>
      <c r="L129" s="326" t="s">
        <v>14714</v>
      </c>
      <c r="M129" s="178" t="s">
        <v>14699</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15123</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15124</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15125</v>
      </c>
      <c r="F134" s="178" t="s">
        <v>14880</v>
      </c>
      <c r="G134" s="178" t="s">
        <v>998</v>
      </c>
      <c r="H134" s="178" t="s">
        <v>430</v>
      </c>
      <c r="I134" s="178" t="s">
        <v>239</v>
      </c>
      <c r="J134" s="178" t="s">
        <v>1500</v>
      </c>
      <c r="K134" s="301" t="s">
        <v>382</v>
      </c>
      <c r="L134" s="326" t="s">
        <v>517</v>
      </c>
      <c r="M134" s="178" t="s">
        <v>2836</v>
      </c>
    </row>
    <row r="135" spans="1:13" ht="45">
      <c r="A135" s="178" t="str">
        <f t="shared" si="1"/>
        <v>DeclarationB6</v>
      </c>
      <c r="B135" s="178" t="s">
        <v>1119</v>
      </c>
      <c r="C135" s="178" t="s">
        <v>1080</v>
      </c>
      <c r="D135" s="178" t="s">
        <v>13546</v>
      </c>
      <c r="E135" s="319" t="s">
        <v>15126</v>
      </c>
      <c r="F135" s="311" t="s">
        <v>14989</v>
      </c>
      <c r="G135" s="253" t="s">
        <v>13610</v>
      </c>
      <c r="H135" s="256" t="s">
        <v>13636</v>
      </c>
      <c r="I135" s="253" t="s">
        <v>13662</v>
      </c>
      <c r="J135" s="251" t="s">
        <v>13687</v>
      </c>
      <c r="K135" s="304" t="s">
        <v>14762</v>
      </c>
      <c r="L135" s="328" t="s">
        <v>15352</v>
      </c>
      <c r="M135" s="253" t="s">
        <v>13707</v>
      </c>
    </row>
    <row r="136" spans="1:13" ht="57">
      <c r="A136" s="178" t="str">
        <f t="shared" si="1"/>
        <v>DeclarationB7</v>
      </c>
      <c r="B136" s="178" t="s">
        <v>1119</v>
      </c>
      <c r="C136" s="178" t="s">
        <v>1081</v>
      </c>
      <c r="D136" s="178" t="s">
        <v>1165</v>
      </c>
      <c r="E136" s="315" t="s">
        <v>1045</v>
      </c>
      <c r="F136" s="178" t="s">
        <v>14881</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15127</v>
      </c>
      <c r="F137" s="178" t="s">
        <v>14882</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15128</v>
      </c>
      <c r="F138" s="178" t="s">
        <v>14883</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14884</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14884</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15129</v>
      </c>
      <c r="F141" s="178" t="s">
        <v>14885</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15130</v>
      </c>
      <c r="F142" s="178" t="s">
        <v>14886</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15131</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15132</v>
      </c>
      <c r="F144" s="178" t="s">
        <v>14887</v>
      </c>
      <c r="G144" s="178" t="s">
        <v>1213</v>
      </c>
      <c r="H144" s="178" t="s">
        <v>433</v>
      </c>
      <c r="I144" s="178" t="s">
        <v>246</v>
      </c>
      <c r="J144" s="178" t="s">
        <v>2643</v>
      </c>
      <c r="K144" s="301" t="s">
        <v>389</v>
      </c>
      <c r="L144" s="326" t="s">
        <v>15353</v>
      </c>
      <c r="M144" s="178" t="s">
        <v>2844</v>
      </c>
    </row>
    <row r="145" spans="1:13" ht="28.5">
      <c r="A145" s="178" t="str">
        <f t="shared" si="1"/>
        <v>DeclarationB13</v>
      </c>
      <c r="B145" s="178" t="s">
        <v>1119</v>
      </c>
      <c r="C145" s="178" t="s">
        <v>1087</v>
      </c>
      <c r="D145" s="178" t="s">
        <v>537</v>
      </c>
      <c r="E145" s="315" t="s">
        <v>15133</v>
      </c>
      <c r="F145" s="178" t="s">
        <v>14888</v>
      </c>
      <c r="G145" s="178" t="s">
        <v>627</v>
      </c>
      <c r="H145" s="178" t="s">
        <v>434</v>
      </c>
      <c r="I145" s="178" t="s">
        <v>247</v>
      </c>
      <c r="J145" s="178" t="s">
        <v>2644</v>
      </c>
      <c r="K145" s="301" t="s">
        <v>15415</v>
      </c>
      <c r="L145" s="326" t="s">
        <v>15354</v>
      </c>
      <c r="M145" s="178" t="s">
        <v>2845</v>
      </c>
    </row>
    <row r="146" spans="1:13" ht="28.5">
      <c r="A146" s="178" t="str">
        <f t="shared" si="1"/>
        <v>DeclarationB14</v>
      </c>
      <c r="B146" s="178" t="s">
        <v>1119</v>
      </c>
      <c r="C146" s="178" t="s">
        <v>1088</v>
      </c>
      <c r="D146" s="178" t="s">
        <v>959</v>
      </c>
      <c r="E146" s="315" t="s">
        <v>15134</v>
      </c>
      <c r="F146" s="178" t="s">
        <v>14889</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15135</v>
      </c>
      <c r="F147" s="178" t="s">
        <v>14890</v>
      </c>
      <c r="G147" s="178" t="s">
        <v>1003</v>
      </c>
      <c r="H147" s="178" t="s">
        <v>435</v>
      </c>
      <c r="I147" s="178" t="s">
        <v>249</v>
      </c>
      <c r="J147" s="178" t="s">
        <v>2645</v>
      </c>
      <c r="K147" s="301" t="s">
        <v>15416</v>
      </c>
      <c r="L147" s="326" t="s">
        <v>188</v>
      </c>
      <c r="M147" s="178" t="s">
        <v>2847</v>
      </c>
    </row>
    <row r="148" spans="1:13" ht="28.5">
      <c r="A148" s="178" t="str">
        <f t="shared" si="1"/>
        <v>DeclarationB16</v>
      </c>
      <c r="B148" s="178" t="s">
        <v>1119</v>
      </c>
      <c r="C148" s="178" t="s">
        <v>1090</v>
      </c>
      <c r="D148" s="178" t="s">
        <v>539</v>
      </c>
      <c r="E148" s="315" t="s">
        <v>15136</v>
      </c>
      <c r="F148" s="178" t="s">
        <v>14891</v>
      </c>
      <c r="G148" s="178" t="s">
        <v>1215</v>
      </c>
      <c r="H148" s="178" t="s">
        <v>436</v>
      </c>
      <c r="I148" s="178" t="s">
        <v>250</v>
      </c>
      <c r="J148" s="178" t="s">
        <v>2646</v>
      </c>
      <c r="K148" s="301" t="s">
        <v>15417</v>
      </c>
      <c r="L148" s="326" t="s">
        <v>189</v>
      </c>
      <c r="M148" s="178" t="s">
        <v>2848</v>
      </c>
    </row>
    <row r="149" spans="1:13" ht="28.5">
      <c r="A149" s="178" t="str">
        <f t="shared" si="1"/>
        <v>DeclarationB17</v>
      </c>
      <c r="B149" s="178" t="s">
        <v>1119</v>
      </c>
      <c r="C149" s="178" t="s">
        <v>1091</v>
      </c>
      <c r="D149" s="178" t="s">
        <v>540</v>
      </c>
      <c r="E149" s="315" t="s">
        <v>15137</v>
      </c>
      <c r="F149" s="178" t="s">
        <v>14892</v>
      </c>
      <c r="G149" s="178" t="s">
        <v>628</v>
      </c>
      <c r="H149" s="178" t="s">
        <v>437</v>
      </c>
      <c r="I149" s="178" t="s">
        <v>251</v>
      </c>
      <c r="J149" s="178" t="s">
        <v>2647</v>
      </c>
      <c r="K149" s="301" t="s">
        <v>15418</v>
      </c>
      <c r="L149" s="326" t="s">
        <v>190</v>
      </c>
      <c r="M149" s="178" t="s">
        <v>2849</v>
      </c>
    </row>
    <row r="150" spans="1:13" ht="28.5">
      <c r="A150" s="178" t="str">
        <f t="shared" si="1"/>
        <v>DeclarationB18</v>
      </c>
      <c r="B150" s="178" t="s">
        <v>1119</v>
      </c>
      <c r="C150" s="178" t="s">
        <v>1092</v>
      </c>
      <c r="D150" s="178" t="s">
        <v>572</v>
      </c>
      <c r="E150" s="315" t="s">
        <v>15138</v>
      </c>
      <c r="F150" s="178" t="s">
        <v>14893</v>
      </c>
      <c r="G150" s="178" t="s">
        <v>629</v>
      </c>
      <c r="H150" s="178" t="s">
        <v>145</v>
      </c>
      <c r="I150" s="178" t="s">
        <v>252</v>
      </c>
      <c r="J150" s="178" t="s">
        <v>1522</v>
      </c>
      <c r="K150" s="301" t="s">
        <v>15419</v>
      </c>
      <c r="L150" s="326" t="s">
        <v>191</v>
      </c>
      <c r="M150" s="178" t="s">
        <v>2850</v>
      </c>
    </row>
    <row r="151" spans="1:13" ht="28.5">
      <c r="A151" s="178" t="str">
        <f t="shared" si="1"/>
        <v>DeclarationB19</v>
      </c>
      <c r="B151" s="178" t="s">
        <v>1119</v>
      </c>
      <c r="C151" s="178" t="s">
        <v>1093</v>
      </c>
      <c r="D151" s="178" t="s">
        <v>573</v>
      </c>
      <c r="E151" s="315" t="s">
        <v>15139</v>
      </c>
      <c r="F151" s="178" t="s">
        <v>14894</v>
      </c>
      <c r="G151" s="178" t="s">
        <v>630</v>
      </c>
      <c r="H151" s="178" t="s">
        <v>725</v>
      </c>
      <c r="I151" s="178" t="s">
        <v>15413</v>
      </c>
      <c r="J151" s="178" t="s">
        <v>2648</v>
      </c>
      <c r="K151" s="301" t="s">
        <v>15414</v>
      </c>
      <c r="L151" s="326" t="s">
        <v>192</v>
      </c>
      <c r="M151" s="178" t="s">
        <v>2851</v>
      </c>
    </row>
    <row r="152" spans="1:13" ht="28.5">
      <c r="A152" s="178" t="str">
        <f t="shared" si="1"/>
        <v>DeclarationB20</v>
      </c>
      <c r="B152" s="178" t="s">
        <v>1119</v>
      </c>
      <c r="C152" s="178" t="s">
        <v>1094</v>
      </c>
      <c r="D152" s="178" t="s">
        <v>574</v>
      </c>
      <c r="E152" s="315" t="s">
        <v>15140</v>
      </c>
      <c r="F152" s="178" t="s">
        <v>14895</v>
      </c>
      <c r="G152" s="178" t="s">
        <v>631</v>
      </c>
      <c r="H152" s="178" t="s">
        <v>438</v>
      </c>
      <c r="I152" s="178" t="s">
        <v>253</v>
      </c>
      <c r="J152" s="178" t="s">
        <v>2649</v>
      </c>
      <c r="K152" s="301" t="s">
        <v>15420</v>
      </c>
      <c r="L152" s="326" t="s">
        <v>193</v>
      </c>
      <c r="M152" s="178" t="s">
        <v>2852</v>
      </c>
    </row>
    <row r="153" spans="1:13" ht="28.5">
      <c r="A153" s="178" t="str">
        <f t="shared" si="1"/>
        <v>DeclarationB21</v>
      </c>
      <c r="B153" s="178" t="s">
        <v>1119</v>
      </c>
      <c r="C153" s="178" t="s">
        <v>1095</v>
      </c>
      <c r="D153" s="178" t="s">
        <v>575</v>
      </c>
      <c r="E153" s="315" t="s">
        <v>15141</v>
      </c>
      <c r="F153" s="178" t="s">
        <v>14896</v>
      </c>
      <c r="G153" s="178" t="s">
        <v>632</v>
      </c>
      <c r="H153" s="178" t="s">
        <v>439</v>
      </c>
      <c r="I153" s="178" t="s">
        <v>254</v>
      </c>
      <c r="J153" s="178" t="s">
        <v>2650</v>
      </c>
      <c r="K153" s="301" t="s">
        <v>15421</v>
      </c>
      <c r="L153" s="326" t="s">
        <v>194</v>
      </c>
      <c r="M153" s="178" t="s">
        <v>2853</v>
      </c>
    </row>
    <row r="154" spans="1:13" ht="28.5">
      <c r="A154" s="178" t="str">
        <f t="shared" si="1"/>
        <v>DeclarationB22</v>
      </c>
      <c r="B154" s="178" t="s">
        <v>1119</v>
      </c>
      <c r="C154" s="178" t="s">
        <v>1096</v>
      </c>
      <c r="D154" s="178" t="s">
        <v>541</v>
      </c>
      <c r="E154" s="317" t="s">
        <v>15142</v>
      </c>
      <c r="F154" s="178" t="s">
        <v>14897</v>
      </c>
      <c r="G154" s="178" t="s">
        <v>633</v>
      </c>
      <c r="H154" s="178" t="s">
        <v>440</v>
      </c>
      <c r="I154" s="178" t="s">
        <v>255</v>
      </c>
      <c r="J154" s="178" t="s">
        <v>1523</v>
      </c>
      <c r="K154" s="301" t="s">
        <v>15422</v>
      </c>
      <c r="L154" s="326" t="s">
        <v>195</v>
      </c>
      <c r="M154" s="178" t="s">
        <v>2854</v>
      </c>
    </row>
    <row r="155" spans="1:13" ht="42.75">
      <c r="A155" s="178" t="str">
        <f t="shared" si="1"/>
        <v>DeclarationB24</v>
      </c>
      <c r="B155" s="178" t="s">
        <v>1119</v>
      </c>
      <c r="C155" s="178" t="s">
        <v>1124</v>
      </c>
      <c r="D155" s="178" t="s">
        <v>1613</v>
      </c>
      <c r="E155" s="315" t="s">
        <v>15143</v>
      </c>
      <c r="F155" s="178" t="s">
        <v>14898</v>
      </c>
      <c r="G155" s="178" t="s">
        <v>634</v>
      </c>
      <c r="H155" s="178" t="s">
        <v>441</v>
      </c>
      <c r="I155" s="178" t="s">
        <v>256</v>
      </c>
      <c r="J155" s="178" t="s">
        <v>2651</v>
      </c>
      <c r="K155" s="301" t="s">
        <v>391</v>
      </c>
      <c r="L155" s="326" t="s">
        <v>15355</v>
      </c>
      <c r="M155" s="178" t="s">
        <v>2855</v>
      </c>
    </row>
    <row r="156" spans="1:13" ht="30">
      <c r="A156" s="178" t="str">
        <f>B156&amp;C156</f>
        <v>DeclarationB25</v>
      </c>
      <c r="B156" s="178" t="s">
        <v>1119</v>
      </c>
      <c r="C156" s="178" t="s">
        <v>550</v>
      </c>
      <c r="D156" s="179" t="s">
        <v>13583</v>
      </c>
      <c r="E156" s="318" t="s">
        <v>15144</v>
      </c>
      <c r="F156" s="311" t="s">
        <v>14990</v>
      </c>
      <c r="G156" s="253" t="s">
        <v>13611</v>
      </c>
      <c r="H156" s="253" t="s">
        <v>13637</v>
      </c>
      <c r="I156" s="253" t="s">
        <v>13663</v>
      </c>
      <c r="J156" s="251" t="s">
        <v>13688</v>
      </c>
      <c r="K156" s="304" t="s">
        <v>14763</v>
      </c>
      <c r="L156" s="328" t="s">
        <v>15356</v>
      </c>
      <c r="M156" s="253" t="s">
        <v>13708</v>
      </c>
    </row>
    <row r="157" spans="1:13" ht="28.5">
      <c r="A157" s="178" t="str">
        <f t="shared" si="1"/>
        <v>DeclarationB31</v>
      </c>
      <c r="B157" s="178" t="s">
        <v>1119</v>
      </c>
      <c r="C157" s="178" t="s">
        <v>551</v>
      </c>
      <c r="D157" s="179" t="s">
        <v>13727</v>
      </c>
      <c r="E157" s="318" t="s">
        <v>13729</v>
      </c>
      <c r="F157" s="311" t="s">
        <v>14991</v>
      </c>
      <c r="G157" s="255" t="s">
        <v>13730</v>
      </c>
      <c r="H157" s="253" t="s">
        <v>13638</v>
      </c>
      <c r="I157" s="255" t="s">
        <v>13731</v>
      </c>
      <c r="J157" s="255" t="s">
        <v>13732</v>
      </c>
      <c r="K157" s="304" t="s">
        <v>13733</v>
      </c>
      <c r="L157" s="328" t="s">
        <v>13734</v>
      </c>
      <c r="M157" s="255" t="s">
        <v>13735</v>
      </c>
    </row>
    <row r="158" spans="1:13" ht="51">
      <c r="A158" s="178" t="str">
        <f t="shared" si="1"/>
        <v>DeclarationB37</v>
      </c>
      <c r="B158" s="178" t="s">
        <v>1119</v>
      </c>
      <c r="C158" s="178" t="s">
        <v>552</v>
      </c>
      <c r="D158" s="179" t="s">
        <v>2798</v>
      </c>
      <c r="E158" s="317" t="s">
        <v>15145</v>
      </c>
      <c r="F158" s="179" t="s">
        <v>14992</v>
      </c>
      <c r="G158" s="211" t="s">
        <v>3051</v>
      </c>
      <c r="H158" s="211" t="s">
        <v>3052</v>
      </c>
      <c r="I158" s="211" t="s">
        <v>3053</v>
      </c>
      <c r="J158" s="211" t="s">
        <v>3054</v>
      </c>
      <c r="K158" s="302" t="s">
        <v>3055</v>
      </c>
      <c r="L158" s="327" t="s">
        <v>3056</v>
      </c>
      <c r="M158" s="212" t="s">
        <v>3057</v>
      </c>
    </row>
    <row r="159" spans="1:13" ht="45">
      <c r="A159" s="178" t="str">
        <f t="shared" si="1"/>
        <v>DeclarationB43</v>
      </c>
      <c r="B159" s="178" t="s">
        <v>1119</v>
      </c>
      <c r="C159" s="178" t="s">
        <v>553</v>
      </c>
      <c r="D159" s="179" t="s">
        <v>1647</v>
      </c>
      <c r="E159" s="317" t="s">
        <v>15146</v>
      </c>
      <c r="F159" s="179" t="s">
        <v>14899</v>
      </c>
      <c r="G159" s="179" t="s">
        <v>1650</v>
      </c>
      <c r="H159" s="179" t="s">
        <v>1653</v>
      </c>
      <c r="I159" s="179" t="s">
        <v>1656</v>
      </c>
      <c r="J159" s="179" t="s">
        <v>2681</v>
      </c>
      <c r="K159" s="302" t="s">
        <v>1659</v>
      </c>
      <c r="L159" s="327" t="s">
        <v>15357</v>
      </c>
      <c r="M159" s="179" t="s">
        <v>2856</v>
      </c>
    </row>
    <row r="160" spans="1:13" ht="30">
      <c r="A160" s="178" t="str">
        <f t="shared" si="1"/>
        <v>DeclarationB49</v>
      </c>
      <c r="B160" s="178" t="s">
        <v>1119</v>
      </c>
      <c r="C160" s="178" t="s">
        <v>554</v>
      </c>
      <c r="D160" s="211" t="s">
        <v>13728</v>
      </c>
      <c r="E160" s="318" t="s">
        <v>15147</v>
      </c>
      <c r="F160" s="311" t="s">
        <v>14993</v>
      </c>
      <c r="G160" s="255" t="s">
        <v>13742</v>
      </c>
      <c r="H160" s="255" t="s">
        <v>13741</v>
      </c>
      <c r="I160" s="255" t="s">
        <v>13740</v>
      </c>
      <c r="J160" s="255" t="s">
        <v>13739</v>
      </c>
      <c r="K160" s="304" t="s">
        <v>13738</v>
      </c>
      <c r="L160" s="328" t="s">
        <v>13737</v>
      </c>
      <c r="M160" s="255" t="s">
        <v>13736</v>
      </c>
    </row>
    <row r="161" spans="1:13" ht="30">
      <c r="A161" s="178" t="str">
        <f t="shared" si="1"/>
        <v>DeclarationB55</v>
      </c>
      <c r="B161" s="178" t="s">
        <v>1119</v>
      </c>
      <c r="C161" s="178" t="s">
        <v>555</v>
      </c>
      <c r="D161" s="179" t="s">
        <v>1648</v>
      </c>
      <c r="E161" s="317" t="s">
        <v>15148</v>
      </c>
      <c r="F161" s="179" t="s">
        <v>14994</v>
      </c>
      <c r="G161" s="179" t="s">
        <v>1651</v>
      </c>
      <c r="H161" s="179" t="s">
        <v>1654</v>
      </c>
      <c r="I161" s="179" t="s">
        <v>1657</v>
      </c>
      <c r="J161" s="179" t="s">
        <v>2682</v>
      </c>
      <c r="K161" s="302" t="s">
        <v>1660</v>
      </c>
      <c r="L161" s="327" t="s">
        <v>15358</v>
      </c>
      <c r="M161" s="179" t="s">
        <v>2857</v>
      </c>
    </row>
    <row r="162" spans="1:13" ht="38.25">
      <c r="A162" s="178" t="str">
        <f t="shared" si="1"/>
        <v>DeclarationB61</v>
      </c>
      <c r="B162" s="178" t="s">
        <v>1119</v>
      </c>
      <c r="C162" s="178" t="s">
        <v>1127</v>
      </c>
      <c r="D162" s="179" t="s">
        <v>1649</v>
      </c>
      <c r="E162" s="317" t="s">
        <v>15149</v>
      </c>
      <c r="F162" s="179" t="s">
        <v>14900</v>
      </c>
      <c r="G162" s="179" t="s">
        <v>1652</v>
      </c>
      <c r="H162" s="179" t="s">
        <v>1655</v>
      </c>
      <c r="I162" s="179" t="s">
        <v>1658</v>
      </c>
      <c r="J162" s="179" t="s">
        <v>2683</v>
      </c>
      <c r="K162" s="302" t="s">
        <v>1661</v>
      </c>
      <c r="L162" s="327" t="s">
        <v>15359</v>
      </c>
      <c r="M162" s="179" t="s">
        <v>2858</v>
      </c>
    </row>
    <row r="163" spans="1:13" ht="28.5">
      <c r="A163" s="178" t="str">
        <f t="shared" si="1"/>
        <v>DeclarationB67</v>
      </c>
      <c r="B163" s="178" t="s">
        <v>1119</v>
      </c>
      <c r="C163" s="178" t="s">
        <v>1390</v>
      </c>
      <c r="D163" s="178" t="s">
        <v>1166</v>
      </c>
      <c r="E163" s="315" t="s">
        <v>15150</v>
      </c>
      <c r="F163" s="178" t="s">
        <v>14901</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13743</v>
      </c>
      <c r="E164" s="318" t="s">
        <v>13744</v>
      </c>
      <c r="F164" s="311" t="s">
        <v>14995</v>
      </c>
      <c r="G164" s="255" t="s">
        <v>13745</v>
      </c>
      <c r="H164" s="255" t="s">
        <v>13746</v>
      </c>
      <c r="I164" s="255" t="s">
        <v>13747</v>
      </c>
      <c r="J164" s="255" t="s">
        <v>13748</v>
      </c>
      <c r="K164" s="304" t="s">
        <v>13749</v>
      </c>
      <c r="L164" s="328" t="s">
        <v>13750</v>
      </c>
      <c r="M164" s="255" t="s">
        <v>13751</v>
      </c>
    </row>
    <row r="165" spans="1:13" ht="57">
      <c r="A165" s="178" t="str">
        <f t="shared" si="1"/>
        <v>DeclarationB71</v>
      </c>
      <c r="B165" s="178" t="s">
        <v>1119</v>
      </c>
      <c r="C165" s="178" t="s">
        <v>1403</v>
      </c>
      <c r="D165" s="178" t="s">
        <v>1792</v>
      </c>
      <c r="E165" s="315" t="s">
        <v>15151</v>
      </c>
      <c r="F165" s="178" t="s">
        <v>14902</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14570</v>
      </c>
      <c r="E166" s="323" t="s">
        <v>15152</v>
      </c>
      <c r="F166" s="178" t="s">
        <v>14903</v>
      </c>
      <c r="G166" s="178" t="s">
        <v>636</v>
      </c>
      <c r="H166" s="178" t="s">
        <v>443</v>
      </c>
      <c r="I166" s="178" t="s">
        <v>259</v>
      </c>
      <c r="J166" s="178" t="s">
        <v>2652</v>
      </c>
      <c r="K166" s="301" t="s">
        <v>1128</v>
      </c>
      <c r="L166" s="326" t="s">
        <v>15360</v>
      </c>
      <c r="M166" s="178" t="s">
        <v>2861</v>
      </c>
    </row>
    <row r="167" spans="1:13" ht="51">
      <c r="A167" s="178" t="str">
        <f t="shared" si="2"/>
        <v>DeclarationB75</v>
      </c>
      <c r="B167" s="178" t="s">
        <v>1119</v>
      </c>
      <c r="C167" s="178" t="s">
        <v>1405</v>
      </c>
      <c r="D167" s="179" t="s">
        <v>1793</v>
      </c>
      <c r="E167" s="322" t="s">
        <v>15153</v>
      </c>
      <c r="F167" s="179" t="s">
        <v>14996</v>
      </c>
      <c r="G167" s="179" t="s">
        <v>2655</v>
      </c>
      <c r="H167" s="179" t="s">
        <v>1620</v>
      </c>
      <c r="I167" s="179" t="s">
        <v>1621</v>
      </c>
      <c r="J167" s="179" t="s">
        <v>2653</v>
      </c>
      <c r="K167" s="302" t="s">
        <v>14764</v>
      </c>
      <c r="L167" s="327" t="s">
        <v>15361</v>
      </c>
      <c r="M167" s="179" t="s">
        <v>2862</v>
      </c>
    </row>
    <row r="168" spans="1:13" ht="38.25">
      <c r="A168" s="178" t="str">
        <f t="shared" si="2"/>
        <v>DeclarationB77</v>
      </c>
      <c r="B168" s="178" t="s">
        <v>1119</v>
      </c>
      <c r="C168" s="178" t="s">
        <v>1406</v>
      </c>
      <c r="D168" s="179" t="s">
        <v>1794</v>
      </c>
      <c r="E168" s="323" t="s">
        <v>15154</v>
      </c>
      <c r="F168" s="178" t="s">
        <v>14904</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13752</v>
      </c>
      <c r="E169" s="318" t="s">
        <v>15155</v>
      </c>
      <c r="F169" s="311" t="s">
        <v>14997</v>
      </c>
      <c r="G169" s="255" t="s">
        <v>13753</v>
      </c>
      <c r="H169" s="255" t="s">
        <v>13754</v>
      </c>
      <c r="I169" s="255" t="s">
        <v>13755</v>
      </c>
      <c r="J169" s="255" t="s">
        <v>13756</v>
      </c>
      <c r="K169" s="304" t="s">
        <v>13757</v>
      </c>
      <c r="L169" s="328" t="s">
        <v>13758</v>
      </c>
      <c r="M169" s="255" t="s">
        <v>13759</v>
      </c>
    </row>
    <row r="170" spans="1:13" ht="42.75">
      <c r="A170" s="178" t="str">
        <f t="shared" si="2"/>
        <v>DeclarationB81</v>
      </c>
      <c r="B170" s="178" t="s">
        <v>1119</v>
      </c>
      <c r="C170" s="178" t="s">
        <v>558</v>
      </c>
      <c r="D170" s="178" t="s">
        <v>14564</v>
      </c>
      <c r="E170" s="323" t="s">
        <v>15156</v>
      </c>
      <c r="F170" s="178" t="s">
        <v>14905</v>
      </c>
      <c r="G170" s="178" t="s">
        <v>3228</v>
      </c>
      <c r="H170" s="178" t="s">
        <v>3229</v>
      </c>
      <c r="I170" s="178" t="s">
        <v>3230</v>
      </c>
      <c r="J170" s="178" t="s">
        <v>3231</v>
      </c>
      <c r="K170" s="301" t="s">
        <v>3232</v>
      </c>
      <c r="L170" s="326" t="s">
        <v>3233</v>
      </c>
      <c r="M170" s="213" t="s">
        <v>3234</v>
      </c>
    </row>
    <row r="171" spans="1:13" ht="28.5">
      <c r="A171" s="178" t="str">
        <f t="shared" si="2"/>
        <v>DeclarationB83</v>
      </c>
      <c r="B171" s="178" t="s">
        <v>1119</v>
      </c>
      <c r="C171" s="178" t="s">
        <v>559</v>
      </c>
      <c r="D171" s="178" t="s">
        <v>3227</v>
      </c>
      <c r="E171" s="315" t="s">
        <v>15157</v>
      </c>
      <c r="F171" s="178" t="s">
        <v>14906</v>
      </c>
      <c r="G171" s="178" t="s">
        <v>3235</v>
      </c>
      <c r="H171" s="178" t="s">
        <v>3236</v>
      </c>
      <c r="I171" s="178" t="s">
        <v>3237</v>
      </c>
      <c r="J171" s="178" t="s">
        <v>3238</v>
      </c>
      <c r="K171" s="301" t="s">
        <v>3239</v>
      </c>
      <c r="L171" s="326" t="s">
        <v>3240</v>
      </c>
      <c r="M171" s="213" t="s">
        <v>3241</v>
      </c>
    </row>
    <row r="172" spans="1:13" ht="30">
      <c r="A172" s="178" t="str">
        <f t="shared" si="2"/>
        <v>DeclarationB85</v>
      </c>
      <c r="B172" s="178" t="s">
        <v>1119</v>
      </c>
      <c r="C172" s="178" t="s">
        <v>560</v>
      </c>
      <c r="D172" s="178" t="s">
        <v>3242</v>
      </c>
      <c r="E172" s="319" t="s">
        <v>15158</v>
      </c>
      <c r="F172" s="311" t="s">
        <v>14998</v>
      </c>
      <c r="G172" s="253" t="s">
        <v>13612</v>
      </c>
      <c r="H172" s="253" t="s">
        <v>13639</v>
      </c>
      <c r="I172" s="253" t="s">
        <v>13664</v>
      </c>
      <c r="J172" s="251" t="s">
        <v>13689</v>
      </c>
      <c r="K172" s="304" t="s">
        <v>14765</v>
      </c>
      <c r="L172" s="328" t="s">
        <v>15362</v>
      </c>
      <c r="M172" s="253" t="s">
        <v>13709</v>
      </c>
    </row>
    <row r="173" spans="1:13" ht="28.5">
      <c r="A173" s="178" t="str">
        <f t="shared" si="2"/>
        <v>DeclarationD25</v>
      </c>
      <c r="B173" s="178" t="s">
        <v>1119</v>
      </c>
      <c r="C173" s="178" t="s">
        <v>599</v>
      </c>
      <c r="D173" s="178" t="s">
        <v>961</v>
      </c>
      <c r="E173" s="315" t="s">
        <v>990</v>
      </c>
      <c r="F173" s="178" t="s">
        <v>14907</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14908</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14909</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15159</v>
      </c>
      <c r="F176" s="178" t="s">
        <v>14910</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15160</v>
      </c>
      <c r="F177" s="178" t="s">
        <v>14911</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14912</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15161</v>
      </c>
      <c r="F179" s="178" t="s">
        <v>14913</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15159</v>
      </c>
      <c r="F180" s="178" t="s">
        <v>14910</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15160</v>
      </c>
      <c r="F181" s="178" t="s">
        <v>14911</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14912</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15161</v>
      </c>
      <c r="F183" s="178" t="s">
        <v>14913</v>
      </c>
      <c r="G183" s="178" t="s">
        <v>1424</v>
      </c>
      <c r="H183" s="178" t="s">
        <v>1425</v>
      </c>
      <c r="I183" s="178" t="s">
        <v>264</v>
      </c>
      <c r="J183" s="178" t="s">
        <v>1426</v>
      </c>
      <c r="K183" s="301" t="s">
        <v>1427</v>
      </c>
      <c r="L183" s="326" t="s">
        <v>1427</v>
      </c>
      <c r="M183" s="178" t="s">
        <v>2870</v>
      </c>
    </row>
    <row r="184" spans="1:13">
      <c r="A184" s="178" t="str">
        <f t="shared" si="2"/>
        <v>DeclarationAth</v>
      </c>
      <c r="B184" s="178" t="s">
        <v>1119</v>
      </c>
      <c r="C184" s="178" t="s">
        <v>1428</v>
      </c>
      <c r="D184" s="178" t="s">
        <v>958</v>
      </c>
      <c r="E184" s="315" t="s">
        <v>15162</v>
      </c>
      <c r="F184" s="178" t="s">
        <v>14914</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13550</v>
      </c>
      <c r="D185" s="178" t="s">
        <v>563</v>
      </c>
      <c r="E185" s="315" t="s">
        <v>15163</v>
      </c>
      <c r="F185" s="178" t="s">
        <v>14915</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13551</v>
      </c>
      <c r="D186" s="178" t="s">
        <v>564</v>
      </c>
      <c r="E186" s="315" t="s">
        <v>15164</v>
      </c>
      <c r="F186" s="178" t="s">
        <v>14916</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13552</v>
      </c>
      <c r="D187" s="178" t="s">
        <v>565</v>
      </c>
      <c r="E187" s="317" t="s">
        <v>15165</v>
      </c>
      <c r="F187" s="178" t="s">
        <v>14917</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13553</v>
      </c>
      <c r="D188" s="289">
        <v>1</v>
      </c>
      <c r="E188" s="324">
        <v>1</v>
      </c>
      <c r="F188" s="310">
        <v>1</v>
      </c>
      <c r="G188" s="289">
        <v>1</v>
      </c>
      <c r="H188" s="289" t="s">
        <v>13724</v>
      </c>
      <c r="I188" s="290">
        <v>1</v>
      </c>
      <c r="J188" s="290">
        <v>1</v>
      </c>
      <c r="K188" s="306">
        <v>1</v>
      </c>
      <c r="L188" s="333">
        <v>1</v>
      </c>
      <c r="M188" s="290" t="s">
        <v>13725</v>
      </c>
    </row>
    <row r="189" spans="1:13" ht="28.5">
      <c r="A189" s="178" t="str">
        <f t="shared" si="2"/>
        <v>DeclarationB96</v>
      </c>
      <c r="B189" s="178" t="s">
        <v>1119</v>
      </c>
      <c r="C189" s="178" t="s">
        <v>13554</v>
      </c>
      <c r="D189" s="291" t="s">
        <v>3220</v>
      </c>
      <c r="E189" s="317" t="s">
        <v>15166</v>
      </c>
      <c r="F189" s="313" t="s">
        <v>14999</v>
      </c>
      <c r="G189" s="258" t="s">
        <v>13613</v>
      </c>
      <c r="H189" s="259" t="s">
        <v>13640</v>
      </c>
      <c r="I189" s="258" t="s">
        <v>13665</v>
      </c>
      <c r="J189" s="258" t="s">
        <v>13690</v>
      </c>
      <c r="K189" s="307" t="s">
        <v>14766</v>
      </c>
      <c r="L189" s="334" t="s">
        <v>13723</v>
      </c>
      <c r="M189" s="257" t="s">
        <v>13722</v>
      </c>
    </row>
    <row r="190" spans="1:13" ht="28.5">
      <c r="A190" s="178" t="str">
        <f t="shared" si="2"/>
        <v>DeclarationB97</v>
      </c>
      <c r="B190" s="178" t="s">
        <v>1119</v>
      </c>
      <c r="C190" s="178" t="s">
        <v>13555</v>
      </c>
      <c r="D190" s="291" t="s">
        <v>3221</v>
      </c>
      <c r="E190" s="317" t="s">
        <v>15167</v>
      </c>
      <c r="F190" s="313" t="s">
        <v>15000</v>
      </c>
      <c r="G190" s="258" t="s">
        <v>13614</v>
      </c>
      <c r="H190" s="259" t="s">
        <v>13641</v>
      </c>
      <c r="I190" s="258" t="s">
        <v>13666</v>
      </c>
      <c r="J190" s="258" t="s">
        <v>13691</v>
      </c>
      <c r="K190" s="307" t="s">
        <v>14767</v>
      </c>
      <c r="L190" s="335" t="s">
        <v>15363</v>
      </c>
      <c r="M190" s="258" t="s">
        <v>13710</v>
      </c>
    </row>
    <row r="191" spans="1:13" ht="28.5">
      <c r="A191" s="178" t="str">
        <f t="shared" si="2"/>
        <v>DeclarationB98</v>
      </c>
      <c r="B191" s="178" t="s">
        <v>1119</v>
      </c>
      <c r="C191" s="178" t="s">
        <v>13556</v>
      </c>
      <c r="D191" s="291" t="s">
        <v>3222</v>
      </c>
      <c r="E191" s="317" t="s">
        <v>15168</v>
      </c>
      <c r="F191" s="313" t="s">
        <v>15001</v>
      </c>
      <c r="G191" s="258" t="s">
        <v>13615</v>
      </c>
      <c r="H191" s="259" t="s">
        <v>13642</v>
      </c>
      <c r="I191" s="258" t="s">
        <v>13667</v>
      </c>
      <c r="J191" s="258" t="s">
        <v>13692</v>
      </c>
      <c r="K191" s="307" t="s">
        <v>14768</v>
      </c>
      <c r="L191" s="335" t="s">
        <v>15364</v>
      </c>
      <c r="M191" s="258" t="s">
        <v>13711</v>
      </c>
    </row>
    <row r="192" spans="1:13" ht="28.5">
      <c r="A192" s="178" t="str">
        <f t="shared" si="2"/>
        <v>DeclarationB99</v>
      </c>
      <c r="B192" s="178" t="s">
        <v>1119</v>
      </c>
      <c r="C192" s="178" t="s">
        <v>13557</v>
      </c>
      <c r="D192" s="291" t="s">
        <v>3223</v>
      </c>
      <c r="E192" s="317" t="s">
        <v>15169</v>
      </c>
      <c r="F192" s="313" t="s">
        <v>15002</v>
      </c>
      <c r="G192" s="258" t="s">
        <v>13616</v>
      </c>
      <c r="H192" s="258" t="s">
        <v>13643</v>
      </c>
      <c r="I192" s="258" t="s">
        <v>13668</v>
      </c>
      <c r="J192" s="258" t="s">
        <v>13693</v>
      </c>
      <c r="K192" s="307" t="s">
        <v>14769</v>
      </c>
      <c r="L192" s="335" t="s">
        <v>15365</v>
      </c>
      <c r="M192" s="258" t="s">
        <v>13712</v>
      </c>
    </row>
    <row r="193" spans="1:13" ht="28.5">
      <c r="A193" s="178" t="str">
        <f t="shared" si="2"/>
        <v>DeclarationB100</v>
      </c>
      <c r="B193" s="178" t="s">
        <v>1119</v>
      </c>
      <c r="C193" s="178" t="s">
        <v>13558</v>
      </c>
      <c r="D193" s="178" t="s">
        <v>566</v>
      </c>
      <c r="E193" s="315" t="s">
        <v>15170</v>
      </c>
      <c r="F193" s="178" t="s">
        <v>14918</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13559</v>
      </c>
      <c r="D194" s="292" t="s">
        <v>13547</v>
      </c>
      <c r="E194" s="319" t="s">
        <v>15171</v>
      </c>
      <c r="F194" s="314" t="s">
        <v>15003</v>
      </c>
      <c r="G194" s="252" t="s">
        <v>13617</v>
      </c>
      <c r="H194" s="252" t="s">
        <v>13644</v>
      </c>
      <c r="I194" s="252" t="s">
        <v>13669</v>
      </c>
      <c r="J194" s="252" t="s">
        <v>13694</v>
      </c>
      <c r="K194" s="304" t="s">
        <v>14770</v>
      </c>
      <c r="L194" s="336" t="s">
        <v>13699</v>
      </c>
      <c r="M194" s="252" t="s">
        <v>13713</v>
      </c>
    </row>
    <row r="195" spans="1:13" ht="30">
      <c r="A195" s="178" t="str">
        <f t="shared" si="2"/>
        <v>DeclarationB102</v>
      </c>
      <c r="B195" s="178" t="s">
        <v>1119</v>
      </c>
      <c r="C195" s="178" t="s">
        <v>13560</v>
      </c>
      <c r="D195" s="292" t="s">
        <v>13548</v>
      </c>
      <c r="E195" s="319" t="s">
        <v>15172</v>
      </c>
      <c r="F195" s="314" t="s">
        <v>15004</v>
      </c>
      <c r="G195" s="252" t="s">
        <v>13618</v>
      </c>
      <c r="H195" s="252" t="s">
        <v>13645</v>
      </c>
      <c r="I195" s="252" t="s">
        <v>13670</v>
      </c>
      <c r="J195" s="252" t="s">
        <v>13695</v>
      </c>
      <c r="K195" s="304" t="s">
        <v>14771</v>
      </c>
      <c r="L195" s="336" t="s">
        <v>13700</v>
      </c>
      <c r="M195" s="252" t="s">
        <v>13714</v>
      </c>
    </row>
    <row r="196" spans="1:13" ht="28.5">
      <c r="A196" s="178" t="str">
        <f t="shared" si="2"/>
        <v>DeclarationB103</v>
      </c>
      <c r="B196" s="178" t="s">
        <v>1119</v>
      </c>
      <c r="C196" s="178" t="s">
        <v>13561</v>
      </c>
      <c r="D196" s="292" t="s">
        <v>13549</v>
      </c>
      <c r="E196" s="319" t="s">
        <v>13604</v>
      </c>
      <c r="F196" s="314" t="s">
        <v>15005</v>
      </c>
      <c r="G196" s="252" t="s">
        <v>13619</v>
      </c>
      <c r="H196" s="252" t="s">
        <v>13646</v>
      </c>
      <c r="I196" s="252" t="s">
        <v>13671</v>
      </c>
      <c r="J196" s="252" t="s">
        <v>13696</v>
      </c>
      <c r="K196" s="304" t="s">
        <v>14772</v>
      </c>
      <c r="L196" s="337" t="s">
        <v>15366</v>
      </c>
      <c r="M196" s="252" t="s">
        <v>13715</v>
      </c>
    </row>
    <row r="197" spans="1:13" s="197" customFormat="1" ht="409.5" customHeight="1">
      <c r="A197" s="178" t="str">
        <f t="shared" ref="A197:A240" si="3">B197&amp;C197</f>
        <v>Smelter Look-upA1</v>
      </c>
      <c r="B197" s="178" t="s">
        <v>13590</v>
      </c>
      <c r="C197" s="178" t="s">
        <v>728</v>
      </c>
      <c r="D197" s="260" t="s">
        <v>14600</v>
      </c>
      <c r="E197" s="318" t="s">
        <v>15173</v>
      </c>
      <c r="F197" s="311" t="s">
        <v>15006</v>
      </c>
      <c r="G197" s="253" t="s">
        <v>14796</v>
      </c>
      <c r="H197" s="253" t="s">
        <v>15301</v>
      </c>
      <c r="I197" s="253" t="s">
        <v>15410</v>
      </c>
      <c r="J197" s="251" t="s">
        <v>15395</v>
      </c>
      <c r="K197" s="304" t="s">
        <v>14773</v>
      </c>
      <c r="L197" s="338" t="s">
        <v>15367</v>
      </c>
      <c r="M197" s="253" t="s">
        <v>15285</v>
      </c>
    </row>
    <row r="198" spans="1:13" ht="28.5">
      <c r="A198" s="178" t="str">
        <f t="shared" si="3"/>
        <v>Smelter Look-upA4</v>
      </c>
      <c r="B198" s="178" t="s">
        <v>13590</v>
      </c>
      <c r="C198" s="178" t="s">
        <v>731</v>
      </c>
      <c r="D198" s="178" t="s">
        <v>973</v>
      </c>
      <c r="E198" s="320" t="s">
        <v>1218</v>
      </c>
      <c r="F198" s="178" t="s">
        <v>14919</v>
      </c>
      <c r="G198" s="178" t="s">
        <v>1219</v>
      </c>
      <c r="H198" s="178" t="s">
        <v>1429</v>
      </c>
      <c r="I198" s="178" t="s">
        <v>973</v>
      </c>
      <c r="J198" s="224" t="s">
        <v>1068</v>
      </c>
      <c r="K198" s="301" t="s">
        <v>973</v>
      </c>
      <c r="L198" s="326" t="s">
        <v>530</v>
      </c>
      <c r="M198" s="178" t="s">
        <v>2876</v>
      </c>
    </row>
    <row r="199" spans="1:13" ht="28.5">
      <c r="A199" s="178" t="str">
        <f t="shared" si="3"/>
        <v>Smelter Look-upB4</v>
      </c>
      <c r="B199" s="178" t="s">
        <v>13590</v>
      </c>
      <c r="C199" s="178" t="s">
        <v>1078</v>
      </c>
      <c r="D199" s="178" t="s">
        <v>13587</v>
      </c>
      <c r="E199" s="319" t="s">
        <v>15174</v>
      </c>
      <c r="F199" s="311" t="s">
        <v>15007</v>
      </c>
      <c r="G199" s="253" t="s">
        <v>13620</v>
      </c>
      <c r="H199" s="253" t="s">
        <v>13647</v>
      </c>
      <c r="I199" s="253" t="s">
        <v>13672</v>
      </c>
      <c r="J199" s="251" t="s">
        <v>13697</v>
      </c>
      <c r="K199" s="304" t="s">
        <v>14774</v>
      </c>
      <c r="L199" s="328" t="s">
        <v>15368</v>
      </c>
      <c r="M199" s="253" t="s">
        <v>13716</v>
      </c>
    </row>
    <row r="200" spans="1:13" ht="28.5">
      <c r="A200" s="178" t="str">
        <f t="shared" si="3"/>
        <v>Smelter Look-up</v>
      </c>
      <c r="B200" s="178" t="s">
        <v>13590</v>
      </c>
      <c r="D200" s="178" t="s">
        <v>14565</v>
      </c>
      <c r="E200" s="320" t="s">
        <v>15175</v>
      </c>
      <c r="F200" s="178" t="s">
        <v>14920</v>
      </c>
      <c r="G200" s="178" t="s">
        <v>681</v>
      </c>
      <c r="H200" s="178" t="s">
        <v>450</v>
      </c>
      <c r="I200" s="178" t="s">
        <v>270</v>
      </c>
      <c r="J200" s="224" t="s">
        <v>1308</v>
      </c>
      <c r="K200" s="301" t="s">
        <v>1222</v>
      </c>
      <c r="L200" s="326" t="s">
        <v>717</v>
      </c>
      <c r="M200" s="178" t="s">
        <v>2877</v>
      </c>
    </row>
    <row r="201" spans="1:13" ht="28.5">
      <c r="A201" s="178" t="str">
        <f t="shared" si="3"/>
        <v>Smelter Look-upC4</v>
      </c>
      <c r="B201" s="178" t="s">
        <v>13590</v>
      </c>
      <c r="C201" s="178" t="s">
        <v>1099</v>
      </c>
      <c r="D201" s="178" t="s">
        <v>1030</v>
      </c>
      <c r="E201" s="317" t="s">
        <v>15176</v>
      </c>
      <c r="F201" s="178" t="s">
        <v>14921</v>
      </c>
      <c r="G201" s="178" t="s">
        <v>680</v>
      </c>
      <c r="H201" s="178" t="s">
        <v>449</v>
      </c>
      <c r="I201" s="178" t="s">
        <v>269</v>
      </c>
      <c r="J201" s="224" t="s">
        <v>1307</v>
      </c>
      <c r="K201" s="301" t="s">
        <v>303</v>
      </c>
      <c r="L201" s="326" t="s">
        <v>531</v>
      </c>
      <c r="M201" s="178" t="s">
        <v>2878</v>
      </c>
    </row>
    <row r="202" spans="1:13" ht="28.5">
      <c r="A202" s="178" t="str">
        <f t="shared" si="3"/>
        <v>Smelter Look-upD4</v>
      </c>
      <c r="B202" s="178" t="s">
        <v>13590</v>
      </c>
      <c r="C202" s="178" t="s">
        <v>1431</v>
      </c>
      <c r="D202" s="178" t="s">
        <v>1029</v>
      </c>
      <c r="E202" s="325" t="s">
        <v>15177</v>
      </c>
      <c r="F202" s="178" t="s">
        <v>14922</v>
      </c>
      <c r="G202" s="178" t="s">
        <v>1069</v>
      </c>
      <c r="H202" s="178" t="s">
        <v>451</v>
      </c>
      <c r="I202" s="178" t="s">
        <v>271</v>
      </c>
      <c r="J202" s="224" t="s">
        <v>14061</v>
      </c>
      <c r="K202" s="301" t="s">
        <v>304</v>
      </c>
      <c r="L202" s="326" t="s">
        <v>716</v>
      </c>
      <c r="M202" s="178" t="s">
        <v>2879</v>
      </c>
    </row>
    <row r="203" spans="1:13" ht="28.5">
      <c r="A203" s="178" t="str">
        <f t="shared" si="3"/>
        <v>Smelter Look-upE4</v>
      </c>
      <c r="B203" s="178" t="s">
        <v>13590</v>
      </c>
      <c r="C203" s="178" t="s">
        <v>1432</v>
      </c>
      <c r="D203" s="178" t="s">
        <v>13585</v>
      </c>
      <c r="E203" s="319" t="s">
        <v>15178</v>
      </c>
      <c r="F203" s="311" t="s">
        <v>15008</v>
      </c>
      <c r="G203" s="253" t="s">
        <v>13621</v>
      </c>
      <c r="H203" s="253" t="s">
        <v>13648</v>
      </c>
      <c r="I203" s="253" t="s">
        <v>13673</v>
      </c>
      <c r="J203" s="251" t="s">
        <v>13698</v>
      </c>
      <c r="K203" s="304" t="s">
        <v>14775</v>
      </c>
      <c r="L203" s="328" t="s">
        <v>15369</v>
      </c>
      <c r="M203" s="253" t="s">
        <v>13717</v>
      </c>
    </row>
    <row r="204" spans="1:13" ht="28.5">
      <c r="A204" s="178" t="str">
        <f t="shared" si="3"/>
        <v>Smelter Look-upF4</v>
      </c>
      <c r="B204" s="178" t="s">
        <v>13590</v>
      </c>
      <c r="C204" s="178" t="s">
        <v>1442</v>
      </c>
      <c r="D204" s="178" t="s">
        <v>543</v>
      </c>
      <c r="E204" s="315" t="s">
        <v>15179</v>
      </c>
      <c r="F204" s="178" t="s">
        <v>14923</v>
      </c>
      <c r="G204" s="178" t="s">
        <v>651</v>
      </c>
      <c r="H204" s="178" t="s">
        <v>455</v>
      </c>
      <c r="I204" s="178" t="s">
        <v>284</v>
      </c>
      <c r="J204" s="224" t="s">
        <v>1503</v>
      </c>
      <c r="K204" s="301" t="s">
        <v>131</v>
      </c>
      <c r="L204" s="326" t="s">
        <v>81</v>
      </c>
      <c r="M204" s="178" t="s">
        <v>2880</v>
      </c>
    </row>
    <row r="205" spans="1:13" ht="28.5">
      <c r="A205" s="178" t="str">
        <f t="shared" si="3"/>
        <v>Smelter Look-upG4</v>
      </c>
      <c r="B205" s="178" t="s">
        <v>13590</v>
      </c>
      <c r="C205" s="178" t="s">
        <v>1433</v>
      </c>
      <c r="D205" s="178" t="s">
        <v>545</v>
      </c>
      <c r="E205" s="315" t="s">
        <v>15180</v>
      </c>
      <c r="F205" s="178" t="s">
        <v>14924</v>
      </c>
      <c r="G205" s="178" t="s">
        <v>643</v>
      </c>
      <c r="H205" s="178" t="s">
        <v>1268</v>
      </c>
      <c r="I205" s="178" t="s">
        <v>273</v>
      </c>
      <c r="J205" s="224" t="s">
        <v>14058</v>
      </c>
      <c r="K205" s="301" t="s">
        <v>306</v>
      </c>
      <c r="L205" s="339" t="s">
        <v>202</v>
      </c>
      <c r="M205" s="178" t="s">
        <v>2881</v>
      </c>
    </row>
    <row r="206" spans="1:13" ht="28.5">
      <c r="A206" s="178" t="str">
        <f t="shared" si="3"/>
        <v>Smelter Look-upH4</v>
      </c>
      <c r="B206" s="178" t="s">
        <v>13590</v>
      </c>
      <c r="C206" s="178" t="s">
        <v>1434</v>
      </c>
      <c r="D206" s="178" t="s">
        <v>546</v>
      </c>
      <c r="E206" s="315" t="s">
        <v>15181</v>
      </c>
      <c r="F206" s="178" t="s">
        <v>14925</v>
      </c>
      <c r="G206" s="178" t="s">
        <v>644</v>
      </c>
      <c r="H206" s="178" t="s">
        <v>1269</v>
      </c>
      <c r="I206" s="178" t="s">
        <v>274</v>
      </c>
      <c r="J206" s="224" t="s">
        <v>14059</v>
      </c>
      <c r="K206" s="301" t="s">
        <v>307</v>
      </c>
      <c r="L206" s="339" t="s">
        <v>203</v>
      </c>
      <c r="M206" s="178" t="s">
        <v>2882</v>
      </c>
    </row>
    <row r="207" spans="1:13" ht="28.5">
      <c r="A207" s="178" t="str">
        <f t="shared" si="3"/>
        <v>Smelter Look-upI4</v>
      </c>
      <c r="B207" s="178" t="s">
        <v>13590</v>
      </c>
      <c r="C207" s="178" t="s">
        <v>1435</v>
      </c>
      <c r="D207" s="178" t="s">
        <v>1028</v>
      </c>
      <c r="E207" s="315" t="s">
        <v>15182</v>
      </c>
      <c r="F207" s="178" t="s">
        <v>14926</v>
      </c>
      <c r="G207" s="178" t="s">
        <v>1270</v>
      </c>
      <c r="H207" s="178" t="s">
        <v>1271</v>
      </c>
      <c r="I207" s="178" t="s">
        <v>275</v>
      </c>
      <c r="J207" s="224" t="s">
        <v>14060</v>
      </c>
      <c r="K207" s="301" t="s">
        <v>125</v>
      </c>
      <c r="L207" s="339" t="s">
        <v>715</v>
      </c>
      <c r="M207" s="178" t="s">
        <v>2883</v>
      </c>
    </row>
    <row r="208" spans="1:13" ht="28.5">
      <c r="A208" s="178" t="s">
        <v>3058</v>
      </c>
      <c r="B208" s="178" t="s">
        <v>1380</v>
      </c>
      <c r="C208" s="178" t="s">
        <v>731</v>
      </c>
      <c r="D208" s="178" t="s">
        <v>3133</v>
      </c>
      <c r="E208" s="315" t="s">
        <v>3134</v>
      </c>
      <c r="F208" s="178" t="s">
        <v>14927</v>
      </c>
      <c r="G208" s="178" t="s">
        <v>3137</v>
      </c>
      <c r="H208" s="178" t="s">
        <v>3139</v>
      </c>
      <c r="I208" s="178" t="s">
        <v>3141</v>
      </c>
      <c r="J208" s="224" t="s">
        <v>3143</v>
      </c>
      <c r="K208" s="301" t="s">
        <v>3145</v>
      </c>
      <c r="L208" s="339" t="s">
        <v>3147</v>
      </c>
      <c r="M208" s="178" t="s">
        <v>3148</v>
      </c>
    </row>
    <row r="209" spans="1:13" ht="15.75">
      <c r="A209" s="178" t="str">
        <f t="shared" si="3"/>
        <v>Smelter ListB4</v>
      </c>
      <c r="B209" s="178" t="s">
        <v>1380</v>
      </c>
      <c r="C209" s="178" t="s">
        <v>1078</v>
      </c>
      <c r="D209" s="178" t="s">
        <v>963</v>
      </c>
      <c r="E209" s="315" t="s">
        <v>992</v>
      </c>
      <c r="F209" s="178" t="s">
        <v>14928</v>
      </c>
      <c r="G209" s="178" t="s">
        <v>1217</v>
      </c>
      <c r="H209" s="178" t="s">
        <v>1430</v>
      </c>
      <c r="I209" s="178" t="s">
        <v>963</v>
      </c>
      <c r="J209" s="224" t="s">
        <v>13589</v>
      </c>
      <c r="K209" s="301" t="s">
        <v>963</v>
      </c>
      <c r="L209" s="326" t="s">
        <v>526</v>
      </c>
      <c r="M209" s="213" t="s">
        <v>13588</v>
      </c>
    </row>
    <row r="210" spans="1:13" ht="15">
      <c r="A210" s="178" t="str">
        <f t="shared" si="3"/>
        <v>Smelter ListC4</v>
      </c>
      <c r="B210" s="178" t="s">
        <v>1380</v>
      </c>
      <c r="C210" s="178" t="s">
        <v>1099</v>
      </c>
      <c r="D210" s="178" t="s">
        <v>13587</v>
      </c>
      <c r="E210" s="319" t="s">
        <v>15174</v>
      </c>
      <c r="F210" s="311" t="s">
        <v>15007</v>
      </c>
      <c r="G210" s="253" t="s">
        <v>13620</v>
      </c>
      <c r="H210" s="253" t="s">
        <v>13647</v>
      </c>
      <c r="I210" s="253" t="s">
        <v>13672</v>
      </c>
      <c r="J210" s="251" t="s">
        <v>13697</v>
      </c>
      <c r="K210" s="304" t="s">
        <v>14774</v>
      </c>
      <c r="L210" s="328" t="s">
        <v>15368</v>
      </c>
      <c r="M210" s="253" t="s">
        <v>13716</v>
      </c>
    </row>
    <row r="211" spans="1:13" ht="44.25">
      <c r="A211" s="178" t="str">
        <f t="shared" si="3"/>
        <v>Smelter ListD4</v>
      </c>
      <c r="B211" s="178" t="s">
        <v>1380</v>
      </c>
      <c r="C211" s="178" t="s">
        <v>1431</v>
      </c>
      <c r="D211" s="253" t="s">
        <v>14048</v>
      </c>
      <c r="E211" s="318" t="s">
        <v>14049</v>
      </c>
      <c r="F211" s="311" t="s">
        <v>15009</v>
      </c>
      <c r="G211" s="255" t="s">
        <v>14050</v>
      </c>
      <c r="H211" s="255" t="s">
        <v>14051</v>
      </c>
      <c r="I211" s="255" t="s">
        <v>14052</v>
      </c>
      <c r="J211" s="255" t="s">
        <v>14053</v>
      </c>
      <c r="K211" s="304" t="s">
        <v>14054</v>
      </c>
      <c r="L211" s="328" t="s">
        <v>14055</v>
      </c>
      <c r="M211" s="255" t="s">
        <v>14056</v>
      </c>
    </row>
    <row r="212" spans="1:13">
      <c r="A212" s="178" t="str">
        <f t="shared" si="3"/>
        <v>Smelter ListE4</v>
      </c>
      <c r="B212" s="178" t="s">
        <v>1380</v>
      </c>
      <c r="C212" s="178" t="s">
        <v>1432</v>
      </c>
      <c r="D212" s="178" t="s">
        <v>544</v>
      </c>
      <c r="E212" s="315" t="s">
        <v>15183</v>
      </c>
      <c r="F212" s="178" t="s">
        <v>14929</v>
      </c>
      <c r="G212" s="178" t="s">
        <v>642</v>
      </c>
      <c r="H212" s="178" t="s">
        <v>1267</v>
      </c>
      <c r="I212" s="178" t="s">
        <v>272</v>
      </c>
      <c r="J212" s="224" t="s">
        <v>14057</v>
      </c>
      <c r="K212" s="301" t="s">
        <v>305</v>
      </c>
      <c r="L212" s="326" t="s">
        <v>201</v>
      </c>
      <c r="M212" s="178" t="s">
        <v>2884</v>
      </c>
    </row>
    <row r="213" spans="1:13">
      <c r="A213" s="178" t="str">
        <f t="shared" si="3"/>
        <v>Smelter ListH4</v>
      </c>
      <c r="B213" s="178" t="s">
        <v>1380</v>
      </c>
      <c r="C213" s="178" t="s">
        <v>1434</v>
      </c>
      <c r="D213" s="178" t="s">
        <v>545</v>
      </c>
      <c r="E213" s="315" t="s">
        <v>15180</v>
      </c>
      <c r="F213" s="178" t="s">
        <v>14924</v>
      </c>
      <c r="G213" s="178" t="s">
        <v>643</v>
      </c>
      <c r="H213" s="178" t="s">
        <v>1268</v>
      </c>
      <c r="I213" s="178" t="s">
        <v>273</v>
      </c>
      <c r="J213" s="224" t="s">
        <v>14058</v>
      </c>
      <c r="K213" s="301" t="s">
        <v>306</v>
      </c>
      <c r="L213" s="339" t="s">
        <v>202</v>
      </c>
      <c r="M213" s="178" t="s">
        <v>2881</v>
      </c>
    </row>
    <row r="214" spans="1:13">
      <c r="A214" s="178" t="str">
        <f t="shared" si="3"/>
        <v>Smelter ListI4</v>
      </c>
      <c r="B214" s="178" t="s">
        <v>1380</v>
      </c>
      <c r="C214" s="178" t="s">
        <v>1435</v>
      </c>
      <c r="D214" s="178" t="s">
        <v>546</v>
      </c>
      <c r="E214" s="317" t="s">
        <v>15181</v>
      </c>
      <c r="F214" s="178" t="s">
        <v>14925</v>
      </c>
      <c r="G214" s="178" t="s">
        <v>644</v>
      </c>
      <c r="H214" s="178" t="s">
        <v>1269</v>
      </c>
      <c r="I214" s="178" t="s">
        <v>274</v>
      </c>
      <c r="J214" s="224" t="s">
        <v>14059</v>
      </c>
      <c r="K214" s="301" t="s">
        <v>307</v>
      </c>
      <c r="L214" s="339" t="s">
        <v>203</v>
      </c>
      <c r="M214" s="178" t="s">
        <v>2882</v>
      </c>
    </row>
    <row r="215" spans="1:13" ht="28.5">
      <c r="A215" s="178" t="str">
        <f t="shared" si="3"/>
        <v>Smelter ListJ4</v>
      </c>
      <c r="B215" s="178" t="s">
        <v>1380</v>
      </c>
      <c r="C215" s="178" t="s">
        <v>1436</v>
      </c>
      <c r="D215" s="178" t="s">
        <v>1028</v>
      </c>
      <c r="E215" s="317" t="s">
        <v>15182</v>
      </c>
      <c r="F215" s="178" t="s">
        <v>14926</v>
      </c>
      <c r="G215" s="178" t="s">
        <v>1270</v>
      </c>
      <c r="H215" s="178" t="s">
        <v>1271</v>
      </c>
      <c r="I215" s="178" t="s">
        <v>275</v>
      </c>
      <c r="J215" s="224" t="s">
        <v>14060</v>
      </c>
      <c r="K215" s="301" t="s">
        <v>125</v>
      </c>
      <c r="L215" s="339" t="s">
        <v>715</v>
      </c>
      <c r="M215" s="178" t="s">
        <v>2883</v>
      </c>
    </row>
    <row r="216" spans="1:13">
      <c r="A216" s="178" t="str">
        <f t="shared" si="3"/>
        <v>Smelter ListK4</v>
      </c>
      <c r="B216" s="178" t="s">
        <v>1380</v>
      </c>
      <c r="C216" s="178" t="s">
        <v>1437</v>
      </c>
      <c r="D216" s="178" t="s">
        <v>547</v>
      </c>
      <c r="E216" s="315" t="s">
        <v>15184</v>
      </c>
      <c r="F216" s="178" t="s">
        <v>14930</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15185</v>
      </c>
      <c r="F217" s="178" t="s">
        <v>14931</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15186</v>
      </c>
      <c r="F218" s="178" t="s">
        <v>14932</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15187</v>
      </c>
      <c r="F219" s="178" t="s">
        <v>14933</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15188</v>
      </c>
      <c r="F220" s="178" t="s">
        <v>14934</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15189</v>
      </c>
      <c r="F221" s="178" t="s">
        <v>14935</v>
      </c>
      <c r="G221" s="178" t="s">
        <v>650</v>
      </c>
      <c r="H221" s="178" t="s">
        <v>454</v>
      </c>
      <c r="I221" s="178" t="s">
        <v>281</v>
      </c>
      <c r="J221" s="224" t="s">
        <v>1502</v>
      </c>
      <c r="K221" s="301" t="s">
        <v>129</v>
      </c>
      <c r="L221" s="326" t="s">
        <v>207</v>
      </c>
      <c r="M221" s="178" t="s">
        <v>2890</v>
      </c>
    </row>
    <row r="222" spans="1:13">
      <c r="A222" s="178" t="str">
        <f t="shared" si="3"/>
        <v>Smelter ListQ4</v>
      </c>
      <c r="B222" s="178" t="s">
        <v>1380</v>
      </c>
      <c r="C222" s="178" t="s">
        <v>576</v>
      </c>
      <c r="D222" s="178" t="s">
        <v>960</v>
      </c>
      <c r="E222" s="315" t="s">
        <v>991</v>
      </c>
      <c r="F222" s="178" t="s">
        <v>14909</v>
      </c>
      <c r="G222" s="178" t="s">
        <v>1051</v>
      </c>
      <c r="H222" s="178" t="s">
        <v>1052</v>
      </c>
      <c r="I222" s="178" t="s">
        <v>1053</v>
      </c>
      <c r="J222" s="224" t="s">
        <v>1156</v>
      </c>
      <c r="K222" s="301" t="s">
        <v>1054</v>
      </c>
      <c r="L222" s="326" t="s">
        <v>524</v>
      </c>
      <c r="M222" s="178" t="s">
        <v>2866</v>
      </c>
    </row>
    <row r="223" spans="1:13" ht="28.5">
      <c r="A223" s="178" t="str">
        <f t="shared" si="3"/>
        <v>Smelter ListJ2</v>
      </c>
      <c r="B223" s="178" t="s">
        <v>1380</v>
      </c>
      <c r="C223" s="178" t="s">
        <v>950</v>
      </c>
      <c r="D223" s="178" t="s">
        <v>14601</v>
      </c>
      <c r="E223" s="315" t="s">
        <v>15190</v>
      </c>
      <c r="F223" s="178" t="s">
        <v>15010</v>
      </c>
      <c r="G223" s="178" t="s">
        <v>14797</v>
      </c>
      <c r="H223" s="178" t="s">
        <v>14693</v>
      </c>
      <c r="I223" s="178" t="s">
        <v>282</v>
      </c>
      <c r="J223" s="224" t="s">
        <v>15396</v>
      </c>
      <c r="K223" s="301" t="s">
        <v>14694</v>
      </c>
      <c r="L223" s="326" t="s">
        <v>529</v>
      </c>
      <c r="M223" s="178" t="s">
        <v>14695</v>
      </c>
    </row>
    <row r="224" spans="1:13" s="197" customFormat="1" ht="42.75">
      <c r="A224" s="178" t="str">
        <f t="shared" si="3"/>
        <v>Smelter ListB2</v>
      </c>
      <c r="B224" s="178" t="s">
        <v>1380</v>
      </c>
      <c r="C224" s="178" t="s">
        <v>1123</v>
      </c>
      <c r="D224" s="293" t="s">
        <v>3132</v>
      </c>
      <c r="E224" s="315" t="s">
        <v>3135</v>
      </c>
      <c r="F224" s="178" t="s">
        <v>3136</v>
      </c>
      <c r="G224" s="178" t="s">
        <v>3138</v>
      </c>
      <c r="H224" s="178" t="s">
        <v>3140</v>
      </c>
      <c r="I224" s="178" t="s">
        <v>3142</v>
      </c>
      <c r="J224" s="178" t="s">
        <v>3144</v>
      </c>
      <c r="K224" s="300" t="s">
        <v>3146</v>
      </c>
      <c r="L224" s="331" t="s">
        <v>15370</v>
      </c>
      <c r="M224" s="213" t="s">
        <v>3149</v>
      </c>
    </row>
    <row r="225" spans="1:13" s="197" customFormat="1" ht="409.5">
      <c r="A225" s="178" t="str">
        <f>B225&amp;C225</f>
        <v>Smelter ListB3</v>
      </c>
      <c r="B225" s="178" t="s">
        <v>1380</v>
      </c>
      <c r="C225" s="178" t="s">
        <v>1077</v>
      </c>
      <c r="D225" s="294" t="s">
        <v>14722</v>
      </c>
      <c r="E225" s="318" t="s">
        <v>15191</v>
      </c>
      <c r="F225" s="311" t="s">
        <v>15011</v>
      </c>
      <c r="G225" s="255" t="s">
        <v>14723</v>
      </c>
      <c r="H225" s="253" t="s">
        <v>15302</v>
      </c>
      <c r="I225" s="255" t="s">
        <v>15411</v>
      </c>
      <c r="J225" s="255" t="s">
        <v>15397</v>
      </c>
      <c r="K225" s="304" t="s">
        <v>14776</v>
      </c>
      <c r="L225" s="328" t="s">
        <v>15371</v>
      </c>
      <c r="M225" s="255" t="s">
        <v>15286</v>
      </c>
    </row>
    <row r="226" spans="1:13">
      <c r="A226" s="178" t="str">
        <f t="shared" si="3"/>
        <v>Smelter ListF4</v>
      </c>
      <c r="B226" s="178" t="s">
        <v>1380</v>
      </c>
      <c r="C226" s="178" t="s">
        <v>1442</v>
      </c>
      <c r="D226" s="178" t="s">
        <v>542</v>
      </c>
      <c r="E226" s="315" t="s">
        <v>15192</v>
      </c>
      <c r="F226" s="178" t="s">
        <v>14856</v>
      </c>
      <c r="G226" s="178" t="s">
        <v>679</v>
      </c>
      <c r="H226" s="178" t="s">
        <v>448</v>
      </c>
      <c r="I226" s="178" t="s">
        <v>283</v>
      </c>
      <c r="J226" s="224" t="s">
        <v>1306</v>
      </c>
      <c r="K226" s="301" t="s">
        <v>130</v>
      </c>
      <c r="L226" s="326" t="s">
        <v>80</v>
      </c>
      <c r="M226" s="178" t="s">
        <v>2891</v>
      </c>
    </row>
    <row r="227" spans="1:13">
      <c r="A227" s="178" t="str">
        <f t="shared" si="3"/>
        <v>Smelter ListG4</v>
      </c>
      <c r="B227" s="178" t="s">
        <v>1380</v>
      </c>
      <c r="C227" s="178" t="s">
        <v>1433</v>
      </c>
      <c r="D227" s="178" t="s">
        <v>543</v>
      </c>
      <c r="E227" s="315" t="s">
        <v>15179</v>
      </c>
      <c r="F227" s="178" t="s">
        <v>14923</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13580</v>
      </c>
      <c r="D228" s="178" t="s">
        <v>563</v>
      </c>
      <c r="E228" s="315" t="s">
        <v>15163</v>
      </c>
      <c r="F228" s="178" t="s">
        <v>14915</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13581</v>
      </c>
      <c r="D229" s="178" t="s">
        <v>564</v>
      </c>
      <c r="E229" s="315" t="s">
        <v>15164</v>
      </c>
      <c r="F229" s="178" t="s">
        <v>14916</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13582</v>
      </c>
      <c r="D230" s="178" t="s">
        <v>565</v>
      </c>
      <c r="E230" s="317" t="s">
        <v>15165</v>
      </c>
      <c r="F230" s="178" t="s">
        <v>14917</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14566</v>
      </c>
      <c r="E231" s="315" t="s">
        <v>15193</v>
      </c>
      <c r="F231" s="178" t="s">
        <v>14936</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15194</v>
      </c>
      <c r="F232" s="178" t="s">
        <v>14937</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15195</v>
      </c>
      <c r="F233" s="178" t="s">
        <v>14938</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15196</v>
      </c>
      <c r="F234" s="178" t="s">
        <v>14907</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15197</v>
      </c>
      <c r="F235" s="178" t="s">
        <v>14939</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15198</v>
      </c>
      <c r="F236" s="178" t="s">
        <v>14940</v>
      </c>
      <c r="G236" s="178" t="s">
        <v>935</v>
      </c>
      <c r="H236" s="178" t="s">
        <v>936</v>
      </c>
      <c r="I236" s="178" t="s">
        <v>287</v>
      </c>
      <c r="J236" s="178" t="s">
        <v>944</v>
      </c>
      <c r="K236" s="301" t="s">
        <v>937</v>
      </c>
      <c r="L236" s="326" t="s">
        <v>15372</v>
      </c>
      <c r="M236" s="178" t="s">
        <v>2897</v>
      </c>
    </row>
    <row r="237" spans="1:13" s="197" customFormat="1" ht="32.25" customHeight="1">
      <c r="A237" s="178" t="s">
        <v>1623</v>
      </c>
      <c r="B237" s="178" t="s">
        <v>1381</v>
      </c>
      <c r="C237" s="178" t="s">
        <v>1622</v>
      </c>
      <c r="D237" s="178" t="s">
        <v>1624</v>
      </c>
      <c r="E237" s="315" t="s">
        <v>15199</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15199</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15199</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15199</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3185</v>
      </c>
    </row>
    <row r="242" spans="1:13" s="197" customFormat="1" ht="28.5">
      <c r="A242" s="178" t="s">
        <v>1625</v>
      </c>
      <c r="B242" s="178" t="s">
        <v>1381</v>
      </c>
      <c r="C242" s="178" t="s">
        <v>1436</v>
      </c>
      <c r="D242" s="178" t="s">
        <v>1785</v>
      </c>
      <c r="E242" s="315" t="s">
        <v>15200</v>
      </c>
      <c r="F242" s="178" t="s">
        <v>2214</v>
      </c>
      <c r="G242" s="178" t="s">
        <v>2215</v>
      </c>
      <c r="H242" s="178" t="s">
        <v>2216</v>
      </c>
      <c r="I242" s="178" t="s">
        <v>2217</v>
      </c>
      <c r="J242" s="178" t="s">
        <v>2218</v>
      </c>
      <c r="K242" s="300" t="s">
        <v>2219</v>
      </c>
      <c r="L242" s="331" t="s">
        <v>2220</v>
      </c>
      <c r="M242" s="178" t="s">
        <v>2899</v>
      </c>
    </row>
    <row r="243" spans="1:13" s="197" customFormat="1" ht="28.5">
      <c r="A243" s="178" t="s">
        <v>1646</v>
      </c>
      <c r="B243" s="178" t="s">
        <v>1381</v>
      </c>
      <c r="C243" s="178" t="s">
        <v>1626</v>
      </c>
      <c r="D243" s="178" t="s">
        <v>1784</v>
      </c>
      <c r="E243" s="315" t="s">
        <v>15201</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15202</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15203</v>
      </c>
      <c r="F245" s="178" t="s">
        <v>2235</v>
      </c>
      <c r="G245" s="178" t="s">
        <v>2236</v>
      </c>
      <c r="H245" s="178" t="s">
        <v>2237</v>
      </c>
      <c r="I245" s="178" t="s">
        <v>2238</v>
      </c>
      <c r="J245" s="178" t="s">
        <v>2239</v>
      </c>
      <c r="K245" s="300" t="s">
        <v>2240</v>
      </c>
      <c r="L245" s="331" t="s">
        <v>2241</v>
      </c>
      <c r="M245" s="178" t="s">
        <v>2902</v>
      </c>
    </row>
    <row r="246" spans="1:13" s="197" customFormat="1" ht="28.5">
      <c r="A246" s="178" t="s">
        <v>1735</v>
      </c>
      <c r="B246" s="178" t="s">
        <v>1381</v>
      </c>
      <c r="C246" s="178" t="s">
        <v>1629</v>
      </c>
      <c r="D246" s="178" t="s">
        <v>3178</v>
      </c>
      <c r="E246" s="315" t="s">
        <v>15204</v>
      </c>
      <c r="F246" s="178" t="s">
        <v>3189</v>
      </c>
      <c r="G246" s="178" t="s">
        <v>3191</v>
      </c>
      <c r="H246" s="178" t="s">
        <v>3196</v>
      </c>
      <c r="I246" s="178" t="s">
        <v>3199</v>
      </c>
      <c r="J246" s="178" t="s">
        <v>3204</v>
      </c>
      <c r="K246" s="300" t="s">
        <v>3207</v>
      </c>
      <c r="L246" s="331" t="s">
        <v>3212</v>
      </c>
      <c r="M246" s="213" t="s">
        <v>3215</v>
      </c>
    </row>
    <row r="247" spans="1:13" s="197" customFormat="1" ht="28.5">
      <c r="A247" s="178" t="s">
        <v>1736</v>
      </c>
      <c r="B247" s="178" t="s">
        <v>1381</v>
      </c>
      <c r="C247" s="178" t="s">
        <v>1630</v>
      </c>
      <c r="D247" s="178" t="s">
        <v>1695</v>
      </c>
      <c r="E247" s="315" t="s">
        <v>15205</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15206</v>
      </c>
      <c r="F248" s="178" t="s">
        <v>2249</v>
      </c>
      <c r="G248" s="178" t="s">
        <v>2250</v>
      </c>
      <c r="H248" s="178" t="s">
        <v>2251</v>
      </c>
      <c r="I248" s="178" t="s">
        <v>2252</v>
      </c>
      <c r="J248" s="178" t="s">
        <v>2253</v>
      </c>
      <c r="K248" s="300" t="s">
        <v>2254</v>
      </c>
      <c r="L248" s="331" t="s">
        <v>2255</v>
      </c>
      <c r="M248" s="178" t="s">
        <v>2904</v>
      </c>
    </row>
    <row r="249" spans="1:13" s="197" customFormat="1" ht="42.75">
      <c r="A249" s="178" t="s">
        <v>1738</v>
      </c>
      <c r="B249" s="178" t="s">
        <v>1381</v>
      </c>
      <c r="C249" s="178" t="s">
        <v>1632</v>
      </c>
      <c r="D249" s="178" t="s">
        <v>1697</v>
      </c>
      <c r="E249" s="315" t="s">
        <v>15207</v>
      </c>
      <c r="F249" s="178" t="s">
        <v>3188</v>
      </c>
      <c r="G249" s="178" t="s">
        <v>3192</v>
      </c>
      <c r="H249" s="178" t="s">
        <v>3195</v>
      </c>
      <c r="I249" s="178" t="s">
        <v>3200</v>
      </c>
      <c r="J249" s="178" t="s">
        <v>3203</v>
      </c>
      <c r="K249" s="300" t="s">
        <v>3208</v>
      </c>
      <c r="L249" s="331" t="s">
        <v>3211</v>
      </c>
      <c r="M249" s="213" t="s">
        <v>3216</v>
      </c>
    </row>
    <row r="250" spans="1:13" s="197" customFormat="1" ht="42.75">
      <c r="A250" s="178" t="s">
        <v>1739</v>
      </c>
      <c r="B250" s="178" t="s">
        <v>1381</v>
      </c>
      <c r="C250" s="178" t="s">
        <v>1633</v>
      </c>
      <c r="D250" s="178" t="s">
        <v>1698</v>
      </c>
      <c r="E250" s="315" t="s">
        <v>15208</v>
      </c>
      <c r="F250" s="178" t="s">
        <v>2256</v>
      </c>
      <c r="G250" s="178" t="s">
        <v>2257</v>
      </c>
      <c r="H250" s="178" t="s">
        <v>2258</v>
      </c>
      <c r="I250" s="178" t="s">
        <v>2259</v>
      </c>
      <c r="J250" s="178" t="s">
        <v>2260</v>
      </c>
      <c r="K250" s="300" t="s">
        <v>2261</v>
      </c>
      <c r="L250" s="331" t="s">
        <v>2262</v>
      </c>
      <c r="M250" s="178" t="s">
        <v>2905</v>
      </c>
    </row>
    <row r="251" spans="1:13" s="197" customFormat="1" ht="28.5">
      <c r="A251" s="178" t="s">
        <v>1740</v>
      </c>
      <c r="B251" s="178" t="s">
        <v>1381</v>
      </c>
      <c r="C251" s="178" t="s">
        <v>1634</v>
      </c>
      <c r="D251" s="178" t="s">
        <v>1662</v>
      </c>
      <c r="E251" s="315" t="s">
        <v>15209</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15210</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15211</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15212</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15213</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15214</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15215</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15216</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15217</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15218</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15219</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15220</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15221</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15222</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15223</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15224</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15225</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15226</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15227</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15228</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15229</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15230</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15231</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15232</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15233</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15234</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15235</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15236</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15237</v>
      </c>
      <c r="F279" s="178" t="s">
        <v>2459</v>
      </c>
      <c r="G279" s="178" t="s">
        <v>2460</v>
      </c>
      <c r="H279" s="178" t="s">
        <v>2461</v>
      </c>
      <c r="I279" s="178" t="s">
        <v>2462</v>
      </c>
      <c r="J279" s="178" t="s">
        <v>2463</v>
      </c>
      <c r="K279" s="300" t="s">
        <v>2464</v>
      </c>
      <c r="L279" s="331" t="s">
        <v>2465</v>
      </c>
      <c r="M279" s="178" t="s">
        <v>2934</v>
      </c>
    </row>
    <row r="280" spans="1:13" s="197" customFormat="1" ht="42.75">
      <c r="A280" s="178" t="s">
        <v>1769</v>
      </c>
      <c r="B280" s="178" t="s">
        <v>1381</v>
      </c>
      <c r="C280" s="178" t="s">
        <v>1722</v>
      </c>
      <c r="D280" s="178" t="s">
        <v>1721</v>
      </c>
      <c r="E280" s="315" t="s">
        <v>15238</v>
      </c>
      <c r="F280" s="178" t="s">
        <v>2466</v>
      </c>
      <c r="G280" s="178" t="s">
        <v>2467</v>
      </c>
      <c r="H280" s="178" t="s">
        <v>2468</v>
      </c>
      <c r="I280" s="178" t="s">
        <v>2469</v>
      </c>
      <c r="J280" s="178" t="s">
        <v>2470</v>
      </c>
      <c r="K280" s="300" t="s">
        <v>2471</v>
      </c>
      <c r="L280" s="331" t="s">
        <v>2472</v>
      </c>
      <c r="M280" s="178" t="s">
        <v>2935</v>
      </c>
    </row>
    <row r="281" spans="1:13" s="197" customFormat="1" ht="57">
      <c r="A281" s="178" t="s">
        <v>1770</v>
      </c>
      <c r="B281" s="178" t="s">
        <v>1381</v>
      </c>
      <c r="C281" s="178" t="s">
        <v>1723</v>
      </c>
      <c r="D281" s="178" t="s">
        <v>1684</v>
      </c>
      <c r="E281" s="315" t="s">
        <v>15239</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15240</v>
      </c>
      <c r="F282" s="178" t="s">
        <v>2480</v>
      </c>
      <c r="G282" s="178" t="s">
        <v>2481</v>
      </c>
      <c r="H282" s="178" t="s">
        <v>2482</v>
      </c>
      <c r="I282" s="178" t="s">
        <v>2483</v>
      </c>
      <c r="J282" s="178" t="s">
        <v>2484</v>
      </c>
      <c r="K282" s="300" t="s">
        <v>2485</v>
      </c>
      <c r="L282" s="331" t="s">
        <v>2486</v>
      </c>
      <c r="M282" s="178" t="s">
        <v>2937</v>
      </c>
    </row>
    <row r="283" spans="1:13" s="197" customFormat="1" ht="42.75">
      <c r="A283" s="178" t="s">
        <v>1772</v>
      </c>
      <c r="B283" s="178" t="s">
        <v>1381</v>
      </c>
      <c r="C283" s="178" t="s">
        <v>1725</v>
      </c>
      <c r="D283" s="178" t="s">
        <v>1685</v>
      </c>
      <c r="E283" s="315" t="s">
        <v>15241</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14602</v>
      </c>
      <c r="E284" s="315" t="s">
        <v>15242</v>
      </c>
      <c r="F284" s="178" t="s">
        <v>15012</v>
      </c>
      <c r="G284" s="178" t="s">
        <v>14798</v>
      </c>
      <c r="H284" s="178" t="s">
        <v>2494</v>
      </c>
      <c r="I284" s="178" t="s">
        <v>15412</v>
      </c>
      <c r="J284" s="178" t="s">
        <v>15398</v>
      </c>
      <c r="K284" s="300" t="s">
        <v>14777</v>
      </c>
      <c r="L284" s="331" t="s">
        <v>15373</v>
      </c>
      <c r="M284" s="213" t="s">
        <v>15287</v>
      </c>
    </row>
    <row r="285" spans="1:13" s="197" customFormat="1" ht="57">
      <c r="A285" s="178" t="s">
        <v>1774</v>
      </c>
      <c r="B285" s="178" t="s">
        <v>1381</v>
      </c>
      <c r="C285" s="178" t="s">
        <v>1727</v>
      </c>
      <c r="D285" s="178" t="s">
        <v>1683</v>
      </c>
      <c r="E285" s="315" t="s">
        <v>15243</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15244</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15245</v>
      </c>
      <c r="F287" s="178" t="s">
        <v>2509</v>
      </c>
      <c r="G287" s="178" t="s">
        <v>2510</v>
      </c>
      <c r="H287" s="178" t="s">
        <v>2511</v>
      </c>
      <c r="I287" s="178" t="s">
        <v>2512</v>
      </c>
      <c r="J287" s="178" t="s">
        <v>2513</v>
      </c>
      <c r="K287" s="300" t="s">
        <v>2514</v>
      </c>
      <c r="L287" s="331" t="s">
        <v>2515</v>
      </c>
      <c r="M287" s="178" t="s">
        <v>2941</v>
      </c>
    </row>
    <row r="288" spans="1:13" s="197" customFormat="1" ht="42.75">
      <c r="A288" s="178" t="s">
        <v>1777</v>
      </c>
      <c r="B288" s="178" t="s">
        <v>1381</v>
      </c>
      <c r="C288" s="178" t="s">
        <v>1730</v>
      </c>
      <c r="D288" s="178" t="s">
        <v>1688</v>
      </c>
      <c r="E288" s="315" t="s">
        <v>15246</v>
      </c>
      <c r="F288" s="178" t="s">
        <v>2516</v>
      </c>
      <c r="G288" s="178" t="s">
        <v>2517</v>
      </c>
      <c r="H288" s="178" t="s">
        <v>2518</v>
      </c>
      <c r="I288" s="178" t="s">
        <v>2519</v>
      </c>
      <c r="J288" s="178" t="s">
        <v>2520</v>
      </c>
      <c r="K288" s="300" t="s">
        <v>2521</v>
      </c>
      <c r="L288" s="331" t="s">
        <v>2522</v>
      </c>
      <c r="M288" s="178" t="s">
        <v>2942</v>
      </c>
    </row>
    <row r="289" spans="1:13" s="197" customFormat="1" ht="42.75">
      <c r="A289" s="178" t="s">
        <v>1778</v>
      </c>
      <c r="B289" s="178" t="s">
        <v>1381</v>
      </c>
      <c r="C289" s="178" t="s">
        <v>1731</v>
      </c>
      <c r="D289" s="178" t="s">
        <v>1689</v>
      </c>
      <c r="E289" s="315" t="s">
        <v>15247</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15248</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15249</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15250</v>
      </c>
      <c r="F292" s="178" t="s">
        <v>2544</v>
      </c>
      <c r="G292" s="178" t="s">
        <v>2545</v>
      </c>
      <c r="H292" s="178" t="s">
        <v>2546</v>
      </c>
      <c r="I292" s="178" t="s">
        <v>2547</v>
      </c>
      <c r="J292" s="178" t="s">
        <v>2548</v>
      </c>
      <c r="K292" s="300" t="s">
        <v>2549</v>
      </c>
      <c r="L292" s="331" t="s">
        <v>2550</v>
      </c>
      <c r="M292" s="178" t="s">
        <v>2946</v>
      </c>
    </row>
    <row r="293" spans="1:13" s="197" customFormat="1" ht="42.75">
      <c r="A293" s="178" t="s">
        <v>1781</v>
      </c>
      <c r="B293" s="178" t="s">
        <v>1381</v>
      </c>
      <c r="C293" s="178" t="s">
        <v>1734</v>
      </c>
      <c r="D293" s="298" t="s">
        <v>14338</v>
      </c>
      <c r="E293" s="315" t="s">
        <v>15251</v>
      </c>
      <c r="F293" s="178" t="s">
        <v>2551</v>
      </c>
      <c r="G293" s="211" t="s">
        <v>2657</v>
      </c>
      <c r="H293" s="178" t="s">
        <v>2552</v>
      </c>
      <c r="I293" s="178" t="s">
        <v>2553</v>
      </c>
      <c r="J293" s="178" t="s">
        <v>2554</v>
      </c>
      <c r="K293" s="300" t="s">
        <v>2555</v>
      </c>
      <c r="L293" s="331" t="s">
        <v>2556</v>
      </c>
      <c r="M293" s="178" t="s">
        <v>2947</v>
      </c>
    </row>
    <row r="294" spans="1:13" s="197" customFormat="1" ht="42.75">
      <c r="A294" s="178" t="s">
        <v>2173</v>
      </c>
      <c r="B294" s="178" t="s">
        <v>1381</v>
      </c>
      <c r="C294" s="178" t="s">
        <v>1797</v>
      </c>
      <c r="D294" s="298" t="s">
        <v>14341</v>
      </c>
      <c r="E294" s="315" t="s">
        <v>15252</v>
      </c>
      <c r="F294" s="178" t="s">
        <v>2557</v>
      </c>
      <c r="G294" s="211" t="s">
        <v>2658</v>
      </c>
      <c r="H294" s="178" t="s">
        <v>2558</v>
      </c>
      <c r="I294" s="178" t="s">
        <v>2559</v>
      </c>
      <c r="J294" s="178" t="s">
        <v>2560</v>
      </c>
      <c r="K294" s="300" t="s">
        <v>2561</v>
      </c>
      <c r="L294" s="331" t="s">
        <v>2562</v>
      </c>
      <c r="M294" s="178" t="s">
        <v>2948</v>
      </c>
    </row>
    <row r="295" spans="1:13" s="197" customFormat="1" ht="42.75">
      <c r="A295" s="178" t="s">
        <v>2174</v>
      </c>
      <c r="B295" s="178" t="s">
        <v>1381</v>
      </c>
      <c r="C295" s="178" t="s">
        <v>1798</v>
      </c>
      <c r="D295" s="298" t="s">
        <v>14340</v>
      </c>
      <c r="E295" s="315" t="s">
        <v>15253</v>
      </c>
      <c r="F295" s="178" t="s">
        <v>2563</v>
      </c>
      <c r="G295" s="211" t="s">
        <v>2660</v>
      </c>
      <c r="H295" s="178" t="s">
        <v>2564</v>
      </c>
      <c r="I295" s="178" t="s">
        <v>2565</v>
      </c>
      <c r="J295" s="178" t="s">
        <v>2566</v>
      </c>
      <c r="K295" s="300" t="s">
        <v>2567</v>
      </c>
      <c r="L295" s="331" t="s">
        <v>2568</v>
      </c>
      <c r="M295" s="178" t="s">
        <v>2949</v>
      </c>
    </row>
    <row r="296" spans="1:13" s="197" customFormat="1" ht="42.75">
      <c r="A296" s="178" t="s">
        <v>2175</v>
      </c>
      <c r="B296" s="178" t="s">
        <v>1381</v>
      </c>
      <c r="C296" s="178" t="s">
        <v>1799</v>
      </c>
      <c r="D296" s="298" t="s">
        <v>14339</v>
      </c>
      <c r="E296" s="315" t="s">
        <v>15254</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13726</v>
      </c>
      <c r="E297" s="317" t="s">
        <v>15255</v>
      </c>
      <c r="F297" s="197" t="s">
        <v>15013</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13726</v>
      </c>
      <c r="E298" s="317" t="s">
        <v>15255</v>
      </c>
      <c r="F298" s="197" t="s">
        <v>15013</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13726</v>
      </c>
      <c r="E299" s="317" t="s">
        <v>15255</v>
      </c>
      <c r="F299" s="197" t="s">
        <v>15013</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13726</v>
      </c>
      <c r="E300" s="317" t="s">
        <v>15255</v>
      </c>
      <c r="F300" s="197" t="s">
        <v>15013</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15256</v>
      </c>
      <c r="F301" s="178" t="s">
        <v>14941</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15257</v>
      </c>
      <c r="F302" s="178" t="s">
        <v>14942</v>
      </c>
      <c r="G302" s="178" t="s">
        <v>653</v>
      </c>
      <c r="H302" s="178" t="s">
        <v>458</v>
      </c>
      <c r="I302" s="178" t="s">
        <v>289</v>
      </c>
      <c r="J302" s="295" t="s">
        <v>1296</v>
      </c>
      <c r="K302" s="301" t="s">
        <v>133</v>
      </c>
      <c r="L302" s="341" t="s">
        <v>83</v>
      </c>
      <c r="M302" s="295" t="s">
        <v>2953</v>
      </c>
    </row>
    <row r="303" spans="1:13">
      <c r="A303" s="178" t="str">
        <f t="shared" si="4"/>
        <v>Product ListC5</v>
      </c>
      <c r="B303" s="178" t="s">
        <v>1445</v>
      </c>
      <c r="C303" s="178" t="s">
        <v>1100</v>
      </c>
      <c r="D303" s="295" t="s">
        <v>580</v>
      </c>
      <c r="E303" s="315" t="s">
        <v>15258</v>
      </c>
      <c r="F303" s="178" t="s">
        <v>14943</v>
      </c>
      <c r="G303" s="178" t="s">
        <v>654</v>
      </c>
      <c r="H303" s="178" t="s">
        <v>459</v>
      </c>
      <c r="I303" s="178" t="s">
        <v>290</v>
      </c>
      <c r="J303" s="295" t="s">
        <v>1067</v>
      </c>
      <c r="K303" s="301" t="s">
        <v>134</v>
      </c>
      <c r="L303" s="341" t="s">
        <v>84</v>
      </c>
      <c r="M303" s="295" t="s">
        <v>2954</v>
      </c>
    </row>
    <row r="304" spans="1:13">
      <c r="A304" s="178" t="str">
        <f t="shared" si="4"/>
        <v>Product ListD5</v>
      </c>
      <c r="B304" s="178" t="s">
        <v>1445</v>
      </c>
      <c r="C304" s="178" t="s">
        <v>1446</v>
      </c>
      <c r="D304" s="295" t="s">
        <v>960</v>
      </c>
      <c r="F304" s="178" t="s">
        <v>14909</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14572</v>
      </c>
      <c r="E305" s="315" t="s">
        <v>15259</v>
      </c>
      <c r="F305" s="178" t="s">
        <v>14572</v>
      </c>
      <c r="G305" s="178" t="s">
        <v>14572</v>
      </c>
      <c r="H305" s="178" t="s">
        <v>14572</v>
      </c>
      <c r="I305" s="178" t="s">
        <v>14572</v>
      </c>
      <c r="J305" s="178" t="s">
        <v>14572</v>
      </c>
      <c r="K305" s="300" t="s">
        <v>14572</v>
      </c>
      <c r="L305" s="331" t="s">
        <v>14572</v>
      </c>
      <c r="M305" s="178" t="s">
        <v>14573</v>
      </c>
    </row>
    <row r="306" spans="1:13">
      <c r="A306" s="178" t="s">
        <v>1642</v>
      </c>
      <c r="B306" s="178" t="s">
        <v>561</v>
      </c>
      <c r="K306" s="300"/>
      <c r="L306" s="326"/>
      <c r="M306" s="178"/>
    </row>
    <row r="307" spans="1:13">
      <c r="K307" s="300"/>
      <c r="L307" s="326"/>
      <c r="M307" s="178"/>
    </row>
    <row r="308" spans="1:13" ht="85.5">
      <c r="A308" s="178" t="s">
        <v>960</v>
      </c>
      <c r="D308" s="178" t="s">
        <v>3186</v>
      </c>
      <c r="E308" s="315" t="s">
        <v>15260</v>
      </c>
      <c r="F308" s="178" t="s">
        <v>3187</v>
      </c>
      <c r="G308" s="178" t="s">
        <v>3193</v>
      </c>
      <c r="H308" s="178" t="s">
        <v>3194</v>
      </c>
      <c r="I308" s="178" t="s">
        <v>3201</v>
      </c>
      <c r="J308" s="178" t="s">
        <v>3202</v>
      </c>
      <c r="K308" s="300" t="s">
        <v>3209</v>
      </c>
      <c r="L308" s="326" t="s">
        <v>3210</v>
      </c>
      <c r="M308" s="178" t="s">
        <v>3217</v>
      </c>
    </row>
    <row r="309" spans="1:13" ht="28.5">
      <c r="A309" s="178" t="s">
        <v>960</v>
      </c>
      <c r="D309" s="178" t="s">
        <v>350</v>
      </c>
      <c r="E309" s="315" t="s">
        <v>15261</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15262</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15263</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15264</v>
      </c>
      <c r="F312" s="178" t="s">
        <v>361</v>
      </c>
      <c r="G312" s="181" t="s">
        <v>338</v>
      </c>
      <c r="H312" s="178" t="s">
        <v>149</v>
      </c>
      <c r="I312" s="178" t="s">
        <v>294</v>
      </c>
      <c r="J312" s="178" t="s">
        <v>1506</v>
      </c>
      <c r="K312" s="300" t="s">
        <v>143</v>
      </c>
      <c r="L312" s="342" t="s">
        <v>354</v>
      </c>
      <c r="M312" s="178" t="s">
        <v>2958</v>
      </c>
    </row>
    <row r="313" spans="1:13" ht="42.75">
      <c r="A313" s="178" t="s">
        <v>960</v>
      </c>
      <c r="D313" s="178" t="s">
        <v>339</v>
      </c>
      <c r="E313" s="315" t="s">
        <v>15265</v>
      </c>
      <c r="F313" s="178" t="s">
        <v>362</v>
      </c>
      <c r="G313" s="181" t="s">
        <v>340</v>
      </c>
      <c r="H313" s="178" t="s">
        <v>150</v>
      </c>
      <c r="I313" s="178" t="s">
        <v>295</v>
      </c>
      <c r="J313" s="178" t="s">
        <v>1507</v>
      </c>
      <c r="K313" s="300" t="s">
        <v>141</v>
      </c>
      <c r="L313" s="342" t="s">
        <v>341</v>
      </c>
      <c r="M313" s="178" t="s">
        <v>2959</v>
      </c>
    </row>
    <row r="314" spans="1:13" ht="85.5">
      <c r="A314" s="178" t="s">
        <v>960</v>
      </c>
      <c r="D314" s="178" t="s">
        <v>344</v>
      </c>
      <c r="E314" s="315" t="s">
        <v>15266</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Okada</cp:lastModifiedBy>
  <cp:lastPrinted>2015-04-21T20:47:43Z</cp:lastPrinted>
  <dcterms:created xsi:type="dcterms:W3CDTF">2010-06-21T21:00:23Z</dcterms:created>
  <dcterms:modified xsi:type="dcterms:W3CDTF">2019-01-17T01:55:18Z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